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becchi\OneDrive - College Success Foundation\Scholarship\Presentations-Slide Shows\23-24 AY\Award Letters\"/>
    </mc:Choice>
  </mc:AlternateContent>
  <bookViews>
    <workbookView xWindow="-120" yWindow="-120" windowWidth="29040" windowHeight="15840"/>
  </bookViews>
  <sheets>
    <sheet name="2022-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M37" i="1"/>
  <c r="M38" i="1"/>
  <c r="M39" i="1"/>
  <c r="M40" i="1"/>
  <c r="M41" i="1"/>
  <c r="M42" i="1"/>
  <c r="M43" i="1"/>
  <c r="M44" i="1"/>
  <c r="F44" i="1"/>
  <c r="J44" i="1"/>
  <c r="K44" i="1"/>
  <c r="L44" i="1"/>
  <c r="F33" i="1"/>
  <c r="F34" i="1"/>
  <c r="F30" i="1"/>
  <c r="F31" i="1"/>
  <c r="F32" i="1"/>
  <c r="M11" i="1"/>
  <c r="M12" i="1"/>
  <c r="M6" i="1"/>
  <c r="J6" i="1"/>
  <c r="F6" i="1"/>
  <c r="L12" i="1"/>
  <c r="F12" i="1"/>
  <c r="J12" i="1"/>
  <c r="K12" i="1"/>
  <c r="F11" i="1"/>
  <c r="J11" i="1"/>
  <c r="K11" i="1"/>
  <c r="L11" i="1"/>
  <c r="F18" i="1"/>
  <c r="F35" i="1"/>
  <c r="J40" i="1"/>
  <c r="F40" i="1"/>
  <c r="K40" i="1"/>
  <c r="L40" i="1"/>
  <c r="M5" i="1"/>
  <c r="J5" i="1"/>
  <c r="K6" i="1"/>
  <c r="L6" i="1"/>
  <c r="F27" i="1"/>
  <c r="F26" i="1"/>
  <c r="F22" i="1"/>
  <c r="F14" i="1"/>
  <c r="F17" i="1"/>
  <c r="F10" i="1" l="1"/>
  <c r="F9" i="1"/>
  <c r="F5" i="1"/>
  <c r="K5" i="1"/>
  <c r="L5" i="1"/>
  <c r="M18" i="1" l="1"/>
  <c r="M33" i="1" l="1"/>
  <c r="H34" i="1" l="1"/>
  <c r="M29" i="1"/>
  <c r="L29" i="1"/>
  <c r="K29" i="1"/>
  <c r="M15" i="1" l="1"/>
  <c r="L15" i="1"/>
  <c r="K15" i="1"/>
  <c r="J15" i="1"/>
  <c r="F15" i="1"/>
  <c r="M10" i="1"/>
  <c r="L10" i="1"/>
  <c r="K10" i="1"/>
  <c r="M9" i="1"/>
  <c r="L9" i="1"/>
  <c r="K9" i="1"/>
  <c r="M8" i="1"/>
  <c r="L8" i="1"/>
  <c r="K8" i="1"/>
  <c r="J8" i="1"/>
  <c r="F8" i="1"/>
  <c r="M7" i="1"/>
  <c r="L7" i="1"/>
  <c r="K7" i="1"/>
  <c r="J7" i="1"/>
  <c r="F7" i="1"/>
  <c r="I16" i="1"/>
  <c r="J13" i="1" l="1"/>
  <c r="K31" i="1" l="1"/>
  <c r="M19" i="1"/>
  <c r="J43" i="1"/>
  <c r="K43" i="1"/>
  <c r="K28" i="1"/>
  <c r="K27" i="1"/>
  <c r="K26" i="1"/>
  <c r="K22" i="1"/>
  <c r="K19" i="1"/>
  <c r="K17" i="1"/>
  <c r="K14" i="1"/>
  <c r="L43" i="1"/>
  <c r="L28" i="1"/>
  <c r="L27" i="1"/>
  <c r="L26" i="1"/>
  <c r="L22" i="1"/>
  <c r="L19" i="1"/>
  <c r="L17" i="1"/>
  <c r="L14" i="1"/>
  <c r="L13" i="1"/>
  <c r="L16" i="1"/>
  <c r="L18" i="1"/>
  <c r="L21" i="1"/>
  <c r="L23" i="1"/>
  <c r="L24" i="1"/>
  <c r="L25" i="1"/>
  <c r="L30" i="1"/>
  <c r="L31" i="1"/>
  <c r="L32" i="1"/>
  <c r="L33" i="1"/>
  <c r="L34" i="1"/>
  <c r="L35" i="1"/>
  <c r="L42" i="1"/>
  <c r="K13" i="1"/>
  <c r="K16" i="1"/>
  <c r="K18" i="1"/>
  <c r="K21" i="1"/>
  <c r="K24" i="1"/>
  <c r="K25" i="1"/>
  <c r="K30" i="1"/>
  <c r="K32" i="1"/>
  <c r="K33" i="1"/>
  <c r="K34" i="1"/>
  <c r="K35" i="1"/>
  <c r="K42" i="1"/>
  <c r="F43" i="1"/>
  <c r="F42" i="1"/>
  <c r="M36" i="1"/>
  <c r="M35" i="1"/>
  <c r="J35" i="1"/>
  <c r="M34" i="1"/>
  <c r="J34" i="1"/>
  <c r="M32" i="1"/>
  <c r="J32" i="1"/>
  <c r="M31" i="1"/>
  <c r="M30" i="1"/>
  <c r="M28" i="1"/>
  <c r="M27" i="1"/>
  <c r="M26" i="1"/>
  <c r="M25" i="1"/>
  <c r="F25" i="1"/>
  <c r="J25" i="1"/>
  <c r="M24" i="1"/>
  <c r="J24" i="1"/>
  <c r="K23" i="1"/>
  <c r="J23" i="1"/>
  <c r="F23" i="1"/>
  <c r="M22" i="1"/>
  <c r="M21" i="1"/>
  <c r="J21" i="1"/>
  <c r="F21" i="1"/>
  <c r="M20" i="1"/>
  <c r="M17" i="1"/>
  <c r="M16" i="1"/>
  <c r="M14" i="1"/>
  <c r="M13" i="1"/>
  <c r="F13" i="1"/>
  <c r="F20" i="1" l="1"/>
  <c r="L20" i="1"/>
  <c r="K20" i="1"/>
  <c r="L36" i="1"/>
  <c r="K36" i="1"/>
  <c r="F37" i="1"/>
  <c r="L37" i="1"/>
  <c r="K37" i="1"/>
  <c r="F38" i="1"/>
  <c r="L38" i="1"/>
  <c r="K38" i="1"/>
  <c r="F39" i="1"/>
  <c r="J39" i="1"/>
  <c r="K39" i="1"/>
  <c r="L39" i="1"/>
  <c r="F41" i="1"/>
  <c r="L41" i="1"/>
  <c r="K41" i="1"/>
  <c r="F24" i="1"/>
  <c r="J30" i="1"/>
  <c r="J36" i="1"/>
  <c r="M23" i="1"/>
  <c r="F36" i="1"/>
  <c r="J20" i="1"/>
  <c r="J37" i="1"/>
  <c r="J38" i="1"/>
  <c r="J41" i="1"/>
  <c r="J42" i="1"/>
  <c r="J16" i="1"/>
  <c r="F16" i="1"/>
</calcChain>
</file>

<file path=xl/comments1.xml><?xml version="1.0" encoding="utf-8"?>
<comments xmlns="http://schemas.openxmlformats.org/spreadsheetml/2006/main">
  <authors>
    <author>Cricelia Calderon</author>
  </authors>
  <commentList>
    <comment ref="G5" authorId="0" shapeId="0">
      <text>
        <r>
          <rPr>
            <sz val="11"/>
            <color theme="1"/>
            <rFont val="Calibri"/>
            <family val="2"/>
            <scheme val="minor"/>
          </rPr>
          <t xml:space="preserve">Cricelia Calderon:
does not include meal plan
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 xml:space="preserve">Cricelia Calderon:
no on campus housing
</t>
        </r>
      </text>
    </comment>
    <comment ref="G14" authorId="0" shapeId="0">
      <text>
        <r>
          <rPr>
            <sz val="11"/>
            <color theme="1"/>
            <rFont val="Calibri"/>
            <family val="2"/>
            <scheme val="minor"/>
          </rPr>
          <t xml:space="preserve">Cricelia Calderon:
no meal plan
</t>
        </r>
      </text>
    </comment>
    <comment ref="C32" authorId="0" shapeId="0">
      <text>
        <r>
          <rPr>
            <sz val="11"/>
            <color theme="1"/>
            <rFont val="Calibri"/>
            <family val="2"/>
            <scheme val="minor"/>
          </rPr>
          <t xml:space="preserve">Cricelia Calderon:
books personal transportation lumped into one sum
</t>
        </r>
      </text>
    </comment>
  </commentList>
</comments>
</file>

<file path=xl/sharedStrings.xml><?xml version="1.0" encoding="utf-8"?>
<sst xmlns="http://schemas.openxmlformats.org/spreadsheetml/2006/main" count="116" uniqueCount="99">
  <si>
    <t>21-22 information; 22-23 not available</t>
  </si>
  <si>
    <t>ROOM &amp; BOARD</t>
  </si>
  <si>
    <t>TOTAL COA</t>
  </si>
  <si>
    <t>College/University</t>
  </si>
  <si>
    <t>Tuition &amp; fees</t>
  </si>
  <si>
    <t>Books &amp; supplies</t>
  </si>
  <si>
    <t>Transportation</t>
  </si>
  <si>
    <t>Personal expenses</t>
  </si>
  <si>
    <t>Direct Costs (on campus)</t>
  </si>
  <si>
    <t>R&amp;B on campus</t>
  </si>
  <si>
    <t xml:space="preserve"> R&amp;B off campus (indep)</t>
  </si>
  <si>
    <t xml:space="preserve"> R&amp;B w/family</t>
  </si>
  <si>
    <r>
      <t xml:space="preserve">COA </t>
    </r>
    <r>
      <rPr>
        <b/>
        <sz val="11"/>
        <color rgb="FFC00000"/>
        <rFont val="Calibri"/>
        <family val="2"/>
        <scheme val="minor"/>
      </rPr>
      <t>(living on campus)</t>
    </r>
  </si>
  <si>
    <r>
      <t xml:space="preserve">  COA </t>
    </r>
    <r>
      <rPr>
        <b/>
        <sz val="11"/>
        <color rgb="FFC00000"/>
        <rFont val="Calibri"/>
        <family val="2"/>
        <scheme val="minor"/>
      </rPr>
      <t>(living off campus)</t>
    </r>
  </si>
  <si>
    <t xml:space="preserve"> COA (living w/family)</t>
  </si>
  <si>
    <t>Savings if you lived w/ family</t>
  </si>
  <si>
    <t>Find more information at:</t>
  </si>
  <si>
    <t>Bastyr University</t>
  </si>
  <si>
    <t>https://bastyr.edu/admissions/tuition-fees#t_561</t>
  </si>
  <si>
    <t>Bates Technical College (21-22, b/c 22-23 not avail)</t>
  </si>
  <si>
    <t>https://www.batestech.edu/tuition-and-fees/</t>
  </si>
  <si>
    <t>Bellevue College</t>
  </si>
  <si>
    <t>https://www.bellevuecollege.edu/fa/apply/costs/</t>
  </si>
  <si>
    <t>Central Washington University</t>
  </si>
  <si>
    <t>https://www.cwu.edu/financial-aid/2020-2021-estimated-cost-attendance-0</t>
  </si>
  <si>
    <t>Clark College</t>
  </si>
  <si>
    <t>N/A</t>
  </si>
  <si>
    <t>http://www.clark.edu/enroll/paying-for-college/documents/Cost_of_Attendance.pdf</t>
  </si>
  <si>
    <t>Columbia Basin College</t>
  </si>
  <si>
    <t>https://www.columbiabasin.edu/i-am/current-hawk/pay-for-college/financial-aid/cost-of-attendence.html</t>
  </si>
  <si>
    <t>Cornish College of the Arts</t>
  </si>
  <si>
    <t>https://www.cornish.edu/tuition-financial-aid/tuition/</t>
  </si>
  <si>
    <t>DigiPen</t>
  </si>
  <si>
    <t>https://www.digipen.edu/admissions/tuition-and-fees</t>
  </si>
  <si>
    <t>Eastern Washington University</t>
  </si>
  <si>
    <t>https://www.ewu.edu/apply/financial-aid-scholarships-office/applying-for-financial-aid/#section-2</t>
  </si>
  <si>
    <t>Everett Community College</t>
  </si>
  <si>
    <t>https://www.everettcc.edu/students/financial/financial-aid/costs</t>
  </si>
  <si>
    <t>Evergreen State College</t>
  </si>
  <si>
    <t>http://evergreen.edu/costs</t>
  </si>
  <si>
    <t>Gonzaga University</t>
  </si>
  <si>
    <t>https://www.gonzaga.edu/admission/tuition-scholarships-aid/financial-aid/cost-of-attendance</t>
  </si>
  <si>
    <t>Green River Community College</t>
  </si>
  <si>
    <t>https://www.greenriver.edu/students/pay-for-college/financial-aid/cost-of-attending/</t>
  </si>
  <si>
    <t>Heritage University</t>
  </si>
  <si>
    <t>n/a</t>
  </si>
  <si>
    <t>https://www.heritage.edu/student-resources/financial-aid/tuition-fees/</t>
  </si>
  <si>
    <t>Highline Community College(21-22, b/c 22-23 not avail)</t>
  </si>
  <si>
    <t>https://financialaid.highline.edu/how-aid-works/cost-of-attendance/</t>
  </si>
  <si>
    <t>Northwest University</t>
  </si>
  <si>
    <t>https://www.northwestu.edu/cost/</t>
  </si>
  <si>
    <t>Pacific Lutheran University</t>
  </si>
  <si>
    <t>https://www.plu.edu/admission-transfer/cost/</t>
  </si>
  <si>
    <t>Pierce Community College (21-22, b/c 22-23 not avail)</t>
  </si>
  <si>
    <t>https://www.pierce.ctc.edu/financial-aid-cost</t>
  </si>
  <si>
    <t>Saint Martin's University</t>
  </si>
  <si>
    <t>https://www.stmartin.edu/admissions-aid/tuition-fees</t>
  </si>
  <si>
    <t>Seattle Pacific University</t>
  </si>
  <si>
    <t>Costs (spu.edu)</t>
  </si>
  <si>
    <t>Seattle University</t>
  </si>
  <si>
    <t>https://www.seattleu.edu/undergraduate-admissions/finances/tuition/</t>
  </si>
  <si>
    <t>Skagit Valley College</t>
  </si>
  <si>
    <t>https://www.skagit.edu/wp-content/uploads/2022/06/Cost-of-Attendance_22-23.pdf</t>
  </si>
  <si>
    <t>South Puget Sound Community College (21-22, b/c 22-23 not avail)</t>
  </si>
  <si>
    <t>https://spscc.edu/tuition-fees</t>
  </si>
  <si>
    <t>Spokane Falls Community College</t>
  </si>
  <si>
    <t>https://sfcc.spokane.edu/How-to-Pay-for-College/How-Much-Does-it-Cost</t>
  </si>
  <si>
    <t>Tacoma Community College(21-22, b/c 22-23 not avail)</t>
  </si>
  <si>
    <t>https://www.tacomacc.edu/costs-admission/financial-aid/determiningfinancialneed</t>
  </si>
  <si>
    <t>University of Puget Sound</t>
  </si>
  <si>
    <t>https://puget.dev-2.staging-preview.com/admission/cost-aid/tuition-fees</t>
  </si>
  <si>
    <t>University of Washington‐Bothell</t>
  </si>
  <si>
    <t>https://www.uwb.edu/getattachment/tuition/19-20-Budget.pdf?lang=en-US</t>
  </si>
  <si>
    <t>University of Washington‐Seattle</t>
  </si>
  <si>
    <t>https://www.washington.edu/opb/tuition-fees/estimated-annual-cost-of-attendance-for-first-year-undergraduates/2022-23-cost-of-attendance-for-first-year-uw-undergraduate-students-approved/</t>
  </si>
  <si>
    <t>University of Washington‐Tacoma</t>
  </si>
  <si>
    <t>https://www.tacoma.uw.edu/admissions/tuition-costs</t>
  </si>
  <si>
    <t>Walla Walla University</t>
  </si>
  <si>
    <t>https://wallawalla.edu/admissions/student-financial-services/financial-aid/estimated-expenses/</t>
  </si>
  <si>
    <t>Washington State University - Pullman</t>
  </si>
  <si>
    <t>https://financialaid.wsu.edu/tuition-expenses/</t>
  </si>
  <si>
    <t>Washington State University‐ Tri‐Cities</t>
  </si>
  <si>
    <t>Washington State University‐ Vancouver</t>
  </si>
  <si>
    <t>Washington State University‐Spokane</t>
  </si>
  <si>
    <t>Wenatchee Valley College (21-22, b/c 22-23 not avail)</t>
  </si>
  <si>
    <t>https://www.wvc.edu/apply/pay/financial-aid/cost-to-attend.html</t>
  </si>
  <si>
    <t>Western Washington University</t>
  </si>
  <si>
    <t>https://admissions.wwu.edu/tuition-expenses</t>
  </si>
  <si>
    <t>Whitman College</t>
  </si>
  <si>
    <t>https://www.whitman.edu/admission-and-aid/financial-aid-and-costs/costs</t>
  </si>
  <si>
    <t>Whitworth University (21-22, b/c 22-23 not avail)</t>
  </si>
  <si>
    <t>https://www.whitworth.edu/cms/administration/financial-aid/cost-and-payment-information/</t>
  </si>
  <si>
    <t>Yakima Valley College</t>
  </si>
  <si>
    <t>https://www.yvcc.edu/financial-aid/tuition-fees/?highlight=cost%20of%20attendance</t>
  </si>
  <si>
    <t>WSBCTC: https://www.sbctc.edu/paying-for-college/calculate-costs.aspx</t>
  </si>
  <si>
    <t>Peninsula College</t>
  </si>
  <si>
    <t>Cost of Attendance | Peninsula College (pencol.edu)</t>
  </si>
  <si>
    <t>(last updated 8/2022)</t>
  </si>
  <si>
    <t>2022-2023 Cost of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</si>
</sst>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548235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0">
    <xf numFmtId="0" fontId="0" fillId="0" borderId="0" xfId="0"/>
    <xf numFmtId="44" fontId="0" fillId="0" borderId="0" xfId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center" wrapText="1"/>
    </xf>
    <xf numFmtId="44" fontId="3" fillId="0" borderId="6" xfId="1" applyFont="1" applyFill="1" applyBorder="1" applyAlignment="1">
      <alignment horizontal="center" wrapText="1"/>
    </xf>
    <xf numFmtId="44" fontId="3" fillId="0" borderId="0" xfId="1" applyFont="1" applyFill="1" applyBorder="1" applyAlignment="1">
      <alignment horizontal="center" wrapText="1"/>
    </xf>
    <xf numFmtId="164" fontId="3" fillId="2" borderId="4" xfId="2" applyNumberFormat="1" applyFont="1" applyFill="1" applyBorder="1" applyAlignment="1">
      <alignment horizontal="center" wrapText="1"/>
    </xf>
    <xf numFmtId="164" fontId="3" fillId="2" borderId="5" xfId="2" applyNumberFormat="1" applyFont="1" applyFill="1" applyBorder="1" applyAlignment="1">
      <alignment horizontal="center" wrapText="1"/>
    </xf>
    <xf numFmtId="164" fontId="3" fillId="0" borderId="7" xfId="2" applyNumberFormat="1" applyFont="1" applyFill="1" applyBorder="1" applyAlignment="1">
      <alignment horizontal="center" wrapText="1"/>
    </xf>
    <xf numFmtId="164" fontId="3" fillId="0" borderId="8" xfId="2" applyNumberFormat="1" applyFont="1" applyFill="1" applyBorder="1" applyAlignment="1">
      <alignment horizontal="center" wrapText="1"/>
    </xf>
    <xf numFmtId="44" fontId="0" fillId="0" borderId="11" xfId="1" applyFont="1" applyFill="1" applyBorder="1"/>
    <xf numFmtId="44" fontId="0" fillId="0" borderId="11" xfId="1" applyFont="1" applyFill="1" applyBorder="1" applyAlignment="1">
      <alignment horizontal="right"/>
    </xf>
    <xf numFmtId="44" fontId="6" fillId="0" borderId="9" xfId="1" applyFont="1" applyFill="1" applyBorder="1"/>
    <xf numFmtId="0" fontId="0" fillId="3" borderId="0" xfId="0" applyFill="1"/>
    <xf numFmtId="44" fontId="0" fillId="3" borderId="0" xfId="1" applyFont="1" applyFill="1" applyAlignment="1">
      <alignment horizontal="center"/>
    </xf>
    <xf numFmtId="164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wrapText="1"/>
    </xf>
    <xf numFmtId="164" fontId="0" fillId="0" borderId="0" xfId="2" applyNumberFormat="1" applyFont="1" applyFill="1" applyAlignment="1">
      <alignment horizontal="right"/>
    </xf>
    <xf numFmtId="164" fontId="0" fillId="3" borderId="0" xfId="2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3" fillId="2" borderId="21" xfId="2" applyNumberFormat="1" applyFont="1" applyFill="1" applyBorder="1" applyAlignment="1">
      <alignment horizontal="center" wrapText="1"/>
    </xf>
    <xf numFmtId="164" fontId="3" fillId="0" borderId="17" xfId="2" applyNumberFormat="1" applyFont="1" applyFill="1" applyBorder="1" applyAlignment="1">
      <alignment horizontal="center" wrapText="1"/>
    </xf>
    <xf numFmtId="44" fontId="0" fillId="0" borderId="0" xfId="0" applyNumberFormat="1"/>
    <xf numFmtId="164" fontId="3" fillId="0" borderId="16" xfId="2" applyNumberFormat="1" applyFont="1" applyFill="1" applyBorder="1" applyAlignment="1">
      <alignment horizontal="center" wrapText="1"/>
    </xf>
    <xf numFmtId="0" fontId="8" fillId="0" borderId="0" xfId="0" applyFont="1"/>
    <xf numFmtId="44" fontId="10" fillId="0" borderId="0" xfId="1" applyFont="1" applyFill="1" applyAlignment="1">
      <alignment horizontal="center"/>
    </xf>
    <xf numFmtId="44" fontId="6" fillId="0" borderId="11" xfId="1" applyFont="1" applyFill="1" applyBorder="1" applyAlignment="1">
      <alignment horizontal="center"/>
    </xf>
    <xf numFmtId="0" fontId="6" fillId="0" borderId="0" xfId="0" applyFont="1"/>
    <xf numFmtId="44" fontId="6" fillId="0" borderId="11" xfId="1" applyFont="1" applyFill="1" applyBorder="1"/>
    <xf numFmtId="44" fontId="6" fillId="0" borderId="10" xfId="1" applyFont="1" applyFill="1" applyBorder="1" applyAlignment="1">
      <alignment horizontal="right"/>
    </xf>
    <xf numFmtId="44" fontId="6" fillId="0" borderId="11" xfId="0" applyNumberFormat="1" applyFont="1" applyBorder="1" applyAlignment="1">
      <alignment horizontal="center"/>
    </xf>
    <xf numFmtId="44" fontId="6" fillId="0" borderId="12" xfId="1" applyFont="1" applyFill="1" applyBorder="1"/>
    <xf numFmtId="0" fontId="0" fillId="0" borderId="0" xfId="0" applyAlignment="1">
      <alignment horizontal="left"/>
    </xf>
    <xf numFmtId="44" fontId="0" fillId="0" borderId="0" xfId="1" applyFont="1" applyFill="1" applyAlignment="1">
      <alignment horizontal="right" vertical="top"/>
    </xf>
    <xf numFmtId="44" fontId="0" fillId="0" borderId="0" xfId="0" applyNumberFormat="1" applyAlignment="1">
      <alignment horizontal="right"/>
    </xf>
    <xf numFmtId="164" fontId="1" fillId="0" borderId="0" xfId="2" applyNumberFormat="1" applyFont="1" applyFill="1" applyAlignment="1">
      <alignment horizontal="right"/>
    </xf>
    <xf numFmtId="164" fontId="1" fillId="0" borderId="0" xfId="2" applyNumberFormat="1" applyFont="1" applyFill="1" applyAlignment="1">
      <alignment horizontal="center"/>
    </xf>
    <xf numFmtId="164" fontId="1" fillId="3" borderId="0" xfId="2" applyNumberFormat="1" applyFont="1" applyFill="1" applyAlignment="1">
      <alignment horizontal="right"/>
    </xf>
    <xf numFmtId="164" fontId="1" fillId="3" borderId="0" xfId="2" applyNumberFormat="1" applyFont="1" applyFill="1" applyAlignment="1">
      <alignment horizontal="center"/>
    </xf>
    <xf numFmtId="44" fontId="1" fillId="0" borderId="12" xfId="1" applyFont="1" applyFill="1" applyBorder="1"/>
    <xf numFmtId="44" fontId="1" fillId="0" borderId="10" xfId="1" applyFont="1" applyFill="1" applyBorder="1" applyAlignment="1">
      <alignment horizontal="right"/>
    </xf>
    <xf numFmtId="44" fontId="0" fillId="0" borderId="10" xfId="1" applyFont="1" applyFill="1" applyBorder="1" applyAlignment="1">
      <alignment horizontal="right"/>
    </xf>
    <xf numFmtId="44" fontId="0" fillId="0" borderId="9" xfId="1" applyFont="1" applyFill="1" applyBorder="1" applyAlignment="1">
      <alignment horizontal="right"/>
    </xf>
    <xf numFmtId="44" fontId="6" fillId="0" borderId="9" xfId="1" applyFont="1" applyFill="1" applyBorder="1" applyAlignment="1">
      <alignment horizontal="right"/>
    </xf>
    <xf numFmtId="44" fontId="0" fillId="4" borderId="10" xfId="1" applyFont="1" applyFill="1" applyBorder="1" applyAlignment="1">
      <alignment horizontal="right"/>
    </xf>
    <xf numFmtId="44" fontId="0" fillId="4" borderId="9" xfId="1" applyFont="1" applyFill="1" applyBorder="1" applyAlignment="1">
      <alignment horizontal="right"/>
    </xf>
    <xf numFmtId="44" fontId="5" fillId="0" borderId="9" xfId="1" applyFont="1" applyFill="1" applyBorder="1" applyAlignment="1">
      <alignment horizontal="right"/>
    </xf>
    <xf numFmtId="44" fontId="6" fillId="4" borderId="9" xfId="1" applyFont="1" applyFill="1" applyBorder="1" applyAlignment="1">
      <alignment horizontal="center"/>
    </xf>
    <xf numFmtId="44" fontId="6" fillId="4" borderId="11" xfId="1" applyFont="1" applyFill="1" applyBorder="1" applyAlignment="1">
      <alignment horizontal="center"/>
    </xf>
    <xf numFmtId="44" fontId="6" fillId="4" borderId="9" xfId="1" applyFont="1" applyFill="1" applyBorder="1" applyAlignment="1">
      <alignment horizontal="right"/>
    </xf>
    <xf numFmtId="44" fontId="1" fillId="4" borderId="9" xfId="1" applyFont="1" applyFill="1" applyBorder="1" applyAlignment="1">
      <alignment horizontal="right"/>
    </xf>
    <xf numFmtId="44" fontId="6" fillId="4" borderId="10" xfId="1" applyFont="1" applyFill="1" applyBorder="1" applyAlignment="1">
      <alignment horizontal="center"/>
    </xf>
    <xf numFmtId="44" fontId="6" fillId="4" borderId="10" xfId="1" applyFont="1" applyFill="1" applyBorder="1"/>
    <xf numFmtId="44" fontId="6" fillId="4" borderId="9" xfId="1" applyFont="1" applyFill="1" applyBorder="1"/>
    <xf numFmtId="44" fontId="6" fillId="4" borderId="11" xfId="1" applyFont="1" applyFill="1" applyBorder="1"/>
    <xf numFmtId="44" fontId="1" fillId="4" borderId="10" xfId="1" applyFont="1" applyFill="1" applyBorder="1" applyAlignment="1">
      <alignment horizontal="right"/>
    </xf>
    <xf numFmtId="44" fontId="6" fillId="0" borderId="10" xfId="1" applyFont="1" applyFill="1" applyBorder="1" applyAlignment="1">
      <alignment horizontal="center"/>
    </xf>
    <xf numFmtId="44" fontId="6" fillId="0" borderId="9" xfId="1" applyFont="1" applyFill="1" applyBorder="1" applyAlignment="1">
      <alignment horizontal="center"/>
    </xf>
    <xf numFmtId="44" fontId="6" fillId="0" borderId="10" xfId="1" applyFont="1" applyFill="1" applyBorder="1"/>
    <xf numFmtId="44" fontId="6" fillId="0" borderId="10" xfId="0" applyNumberFormat="1" applyFont="1" applyBorder="1" applyAlignment="1">
      <alignment horizontal="center"/>
    </xf>
    <xf numFmtId="44" fontId="6" fillId="0" borderId="13" xfId="1" applyFont="1" applyFill="1" applyBorder="1" applyAlignment="1">
      <alignment horizontal="center"/>
    </xf>
    <xf numFmtId="44" fontId="12" fillId="4" borderId="0" xfId="1" applyFont="1" applyFill="1" applyAlignment="1">
      <alignment horizontal="left"/>
    </xf>
    <xf numFmtId="164" fontId="0" fillId="2" borderId="0" xfId="2" applyNumberFormat="1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44" fontId="0" fillId="2" borderId="0" xfId="1" applyFont="1" applyFill="1" applyAlignment="1">
      <alignment horizontal="center"/>
    </xf>
    <xf numFmtId="164" fontId="9" fillId="2" borderId="1" xfId="2" applyNumberFormat="1" applyFont="1" applyFill="1" applyBorder="1" applyAlignment="1">
      <alignment horizontal="center" wrapText="1"/>
    </xf>
    <xf numFmtId="164" fontId="9" fillId="2" borderId="2" xfId="2" applyNumberFormat="1" applyFont="1" applyFill="1" applyBorder="1" applyAlignment="1">
      <alignment horizontal="center" wrapText="1"/>
    </xf>
    <xf numFmtId="164" fontId="9" fillId="2" borderId="18" xfId="2" applyNumberFormat="1" applyFont="1" applyFill="1" applyBorder="1" applyAlignment="1">
      <alignment horizontal="center" wrapText="1"/>
    </xf>
    <xf numFmtId="164" fontId="9" fillId="2" borderId="19" xfId="2" applyNumberFormat="1" applyFont="1" applyFill="1" applyBorder="1" applyAlignment="1">
      <alignment horizontal="center" wrapText="1"/>
    </xf>
    <xf numFmtId="164" fontId="9" fillId="2" borderId="20" xfId="2" applyNumberFormat="1" applyFont="1" applyFill="1" applyBorder="1" applyAlignment="1">
      <alignment horizontal="center" wrapText="1"/>
    </xf>
    <xf numFmtId="0" fontId="6" fillId="0" borderId="24" xfId="0" applyFont="1" applyBorder="1"/>
    <xf numFmtId="0" fontId="6" fillId="0" borderId="24" xfId="0" applyFont="1" applyBorder="1" applyAlignment="1">
      <alignment vertical="center"/>
    </xf>
    <xf numFmtId="44" fontId="6" fillId="0" borderId="24" xfId="1" applyFont="1" applyFill="1" applyBorder="1" applyAlignment="1">
      <alignment horizontal="center"/>
    </xf>
    <xf numFmtId="44" fontId="6" fillId="0" borderId="24" xfId="1" applyFont="1" applyFill="1" applyBorder="1"/>
    <xf numFmtId="44" fontId="6" fillId="0" borderId="11" xfId="1" applyFont="1" applyFill="1" applyBorder="1" applyAlignment="1">
      <alignment horizontal="right"/>
    </xf>
    <xf numFmtId="44" fontId="0" fillId="4" borderId="11" xfId="1" applyFont="1" applyFill="1" applyBorder="1" applyAlignment="1">
      <alignment horizontal="right"/>
    </xf>
    <xf numFmtId="44" fontId="6" fillId="4" borderId="11" xfId="1" applyFont="1" applyFill="1" applyBorder="1" applyAlignment="1">
      <alignment horizontal="right"/>
    </xf>
    <xf numFmtId="44" fontId="5" fillId="0" borderId="11" xfId="1" applyFont="1" applyFill="1" applyBorder="1" applyAlignment="1">
      <alignment horizontal="right"/>
    </xf>
    <xf numFmtId="44" fontId="1" fillId="4" borderId="11" xfId="1" applyFont="1" applyFill="1" applyBorder="1" applyAlignment="1">
      <alignment horizontal="right"/>
    </xf>
    <xf numFmtId="44" fontId="6" fillId="0" borderId="11" xfId="0" applyNumberFormat="1" applyFont="1" applyBorder="1" applyAlignment="1">
      <alignment horizontal="right"/>
    </xf>
    <xf numFmtId="44" fontId="1" fillId="0" borderId="26" xfId="1" applyFont="1" applyFill="1" applyBorder="1" applyAlignment="1">
      <alignment horizontal="center"/>
    </xf>
    <xf numFmtId="44" fontId="1" fillId="0" borderId="24" xfId="1" applyFont="1" applyFill="1" applyBorder="1" applyAlignment="1">
      <alignment horizontal="center"/>
    </xf>
    <xf numFmtId="44" fontId="1" fillId="0" borderId="24" xfId="1" applyFont="1" applyFill="1" applyBorder="1"/>
    <xf numFmtId="44" fontId="5" fillId="0" borderId="24" xfId="1" applyFont="1" applyFill="1" applyBorder="1" applyAlignment="1">
      <alignment horizontal="center"/>
    </xf>
    <xf numFmtId="44" fontId="1" fillId="0" borderId="27" xfId="1" applyFont="1" applyFill="1" applyBorder="1" applyAlignment="1">
      <alignment horizontal="center"/>
    </xf>
    <xf numFmtId="44" fontId="1" fillId="0" borderId="9" xfId="1" applyFont="1" applyFill="1" applyBorder="1" applyAlignment="1">
      <alignment horizontal="right"/>
    </xf>
    <xf numFmtId="0" fontId="0" fillId="0" borderId="26" xfId="0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0" fillId="0" borderId="27" xfId="0" applyBorder="1"/>
    <xf numFmtId="44" fontId="0" fillId="0" borderId="12" xfId="1" applyFont="1" applyFill="1" applyBorder="1" applyAlignment="1">
      <alignment horizontal="right"/>
    </xf>
    <xf numFmtId="44" fontId="6" fillId="0" borderId="12" xfId="1" applyFont="1" applyFill="1" applyBorder="1" applyAlignment="1">
      <alignment horizontal="right"/>
    </xf>
    <xf numFmtId="44" fontId="6" fillId="0" borderId="28" xfId="1" applyFont="1" applyFill="1" applyBorder="1" applyAlignment="1">
      <alignment horizontal="left"/>
    </xf>
    <xf numFmtId="44" fontId="6" fillId="0" borderId="29" xfId="1" applyFont="1" applyFill="1" applyBorder="1" applyAlignment="1">
      <alignment horizontal="left"/>
    </xf>
    <xf numFmtId="44" fontId="6" fillId="0" borderId="30" xfId="1" applyFont="1" applyFill="1" applyBorder="1" applyAlignment="1">
      <alignment horizontal="left"/>
    </xf>
    <xf numFmtId="44" fontId="6" fillId="0" borderId="14" xfId="1" applyFont="1" applyFill="1" applyBorder="1" applyAlignment="1">
      <alignment horizontal="center"/>
    </xf>
    <xf numFmtId="44" fontId="6" fillId="0" borderId="15" xfId="1" applyFont="1" applyFill="1" applyBorder="1" applyAlignment="1">
      <alignment horizontal="center"/>
    </xf>
    <xf numFmtId="44" fontId="1" fillId="0" borderId="12" xfId="1" applyFont="1" applyFill="1" applyBorder="1" applyAlignment="1">
      <alignment horizontal="right"/>
    </xf>
    <xf numFmtId="44" fontId="1" fillId="0" borderId="29" xfId="1" applyFont="1" applyFill="1" applyBorder="1" applyAlignment="1">
      <alignment horizontal="right"/>
    </xf>
    <xf numFmtId="44" fontId="1" fillId="0" borderId="30" xfId="1" applyFont="1" applyFill="1" applyBorder="1" applyAlignment="1">
      <alignment horizontal="left"/>
    </xf>
    <xf numFmtId="44" fontId="1" fillId="0" borderId="11" xfId="1" applyFont="1" applyFill="1" applyBorder="1" applyAlignment="1">
      <alignment horizontal="right"/>
    </xf>
    <xf numFmtId="44" fontId="0" fillId="0" borderId="13" xfId="1" applyFont="1" applyFill="1" applyBorder="1" applyAlignment="1">
      <alignment horizontal="right"/>
    </xf>
    <xf numFmtId="44" fontId="0" fillId="0" borderId="14" xfId="1" applyFont="1" applyFill="1" applyBorder="1" applyAlignment="1">
      <alignment horizontal="right"/>
    </xf>
    <xf numFmtId="44" fontId="0" fillId="0" borderId="15" xfId="1" applyFont="1" applyFill="1" applyBorder="1" applyAlignment="1">
      <alignment horizontal="right"/>
    </xf>
    <xf numFmtId="44" fontId="1" fillId="0" borderId="31" xfId="1" applyFont="1" applyFill="1" applyBorder="1" applyAlignment="1">
      <alignment horizontal="left"/>
    </xf>
    <xf numFmtId="44" fontId="11" fillId="0" borderId="32" xfId="1" applyFont="1" applyFill="1" applyBorder="1" applyAlignment="1">
      <alignment horizontal="left"/>
    </xf>
    <xf numFmtId="44" fontId="0" fillId="0" borderId="32" xfId="1" applyFont="1" applyFill="1" applyBorder="1"/>
    <xf numFmtId="44" fontId="0" fillId="0" borderId="32" xfId="1" applyFont="1" applyFill="1" applyBorder="1" applyAlignment="1">
      <alignment horizontal="right"/>
    </xf>
    <xf numFmtId="44" fontId="0" fillId="0" borderId="32" xfId="1" applyFont="1" applyFill="1" applyBorder="1" applyAlignment="1">
      <alignment horizontal="center"/>
    </xf>
    <xf numFmtId="44" fontId="6" fillId="0" borderId="32" xfId="1" applyFont="1" applyFill="1" applyBorder="1" applyAlignment="1">
      <alignment horizontal="center"/>
    </xf>
    <xf numFmtId="44" fontId="6" fillId="0" borderId="32" xfId="1" applyFont="1" applyFill="1" applyBorder="1"/>
    <xf numFmtId="44" fontId="6" fillId="0" borderId="32" xfId="1" applyFont="1" applyFill="1" applyBorder="1" applyAlignment="1">
      <alignment horizontal="right"/>
    </xf>
    <xf numFmtId="44" fontId="0" fillId="4" borderId="32" xfId="1" applyFont="1" applyFill="1" applyBorder="1" applyAlignment="1">
      <alignment horizontal="right"/>
    </xf>
    <xf numFmtId="44" fontId="0" fillId="0" borderId="33" xfId="1" applyFont="1" applyFill="1" applyBorder="1" applyAlignment="1">
      <alignment horizontal="center"/>
    </xf>
    <xf numFmtId="44" fontId="1" fillId="0" borderId="28" xfId="1" applyFont="1" applyFill="1" applyBorder="1" applyAlignment="1">
      <alignment horizontal="left"/>
    </xf>
    <xf numFmtId="44" fontId="1" fillId="0" borderId="30" xfId="1" applyFont="1" applyFill="1" applyBorder="1" applyAlignment="1">
      <alignment horizontal="right"/>
    </xf>
    <xf numFmtId="44" fontId="1" fillId="0" borderId="34" xfId="1" applyFont="1" applyFill="1" applyBorder="1" applyAlignment="1">
      <alignment horizontal="left"/>
    </xf>
    <xf numFmtId="44" fontId="1" fillId="0" borderId="10" xfId="1" applyFont="1" applyFill="1" applyBorder="1" applyAlignment="1">
      <alignment horizontal="left"/>
    </xf>
    <xf numFmtId="44" fontId="1" fillId="0" borderId="11" xfId="1" applyFont="1" applyFill="1" applyBorder="1"/>
    <xf numFmtId="44" fontId="0" fillId="0" borderId="11" xfId="1" applyFont="1" applyFill="1" applyBorder="1" applyAlignment="1">
      <alignment horizontal="center"/>
    </xf>
    <xf numFmtId="44" fontId="1" fillId="0" borderId="11" xfId="1" applyFont="1" applyFill="1" applyBorder="1" applyAlignment="1">
      <alignment horizontal="center"/>
    </xf>
    <xf numFmtId="44" fontId="0" fillId="0" borderId="35" xfId="1" applyFont="1" applyFill="1" applyBorder="1" applyAlignment="1">
      <alignment horizontal="right"/>
    </xf>
    <xf numFmtId="0" fontId="13" fillId="0" borderId="26" xfId="3" applyFont="1" applyFill="1" applyBorder="1" applyAlignment="1">
      <alignment horizontal="left" wrapText="1"/>
    </xf>
    <xf numFmtId="0" fontId="13" fillId="0" borderId="24" xfId="3" applyFont="1" applyFill="1" applyBorder="1" applyAlignment="1">
      <alignment wrapText="1"/>
    </xf>
    <xf numFmtId="0" fontId="13" fillId="0" borderId="23" xfId="3" applyFont="1" applyFill="1" applyBorder="1" applyAlignment="1">
      <alignment wrapText="1"/>
    </xf>
    <xf numFmtId="0" fontId="13" fillId="0" borderId="22" xfId="3" applyFont="1" applyBorder="1"/>
    <xf numFmtId="0" fontId="13" fillId="0" borderId="25" xfId="3" applyFont="1" applyBorder="1"/>
  </cellXfs>
  <cellStyles count="4">
    <cellStyle name="Currency" xfId="1" builtinId="4"/>
    <cellStyle name="Currency 2" xfId="2"/>
    <cellStyle name="Hyperlink" xfId="3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8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C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C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CFFFF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\$* #,##0_);_(\$* \(#,##0\);_(\$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4:N44" totalsRowShown="0" headerRowDxfId="16" dataDxfId="15" tableBorderDxfId="14" headerRowCellStyle="Currency 2" dataCellStyle="Currency">
  <tableColumns count="14">
    <tableColumn id="1" name="College/University" dataDxfId="13"/>
    <tableColumn id="3" name="Tuition &amp; fees" dataDxfId="12" dataCellStyle="Currency"/>
    <tableColumn id="4" name="Books &amp; supplies" dataDxfId="11" dataCellStyle="Currency"/>
    <tableColumn id="5" name="Transportation" dataDxfId="10" dataCellStyle="Currency"/>
    <tableColumn id="6" name="Personal expenses" dataDxfId="9" dataCellStyle="Currency"/>
    <tableColumn id="2" name="Direct Costs (on campus)" dataDxfId="8" dataCellStyle="Currency">
      <calculatedColumnFormula>Table2[[#This Row],[Tuition &amp; fees]]+Table2[[#This Row],[R&amp;B on campus]]</calculatedColumnFormula>
    </tableColumn>
    <tableColumn id="7" name="R&amp;B on campus" dataDxfId="7" dataCellStyle="Currency"/>
    <tableColumn id="11" name=" R&amp;B off campus (indep)" dataDxfId="6" dataCellStyle="Currency"/>
    <tableColumn id="8" name=" R&amp;B w/family" dataDxfId="5" dataCellStyle="Currency"/>
    <tableColumn id="14" name="COA (living on campus)" dataDxfId="4" dataCellStyle="Currency">
      <calculatedColumnFormula>SUM(Table2[[#This Row],[Tuition &amp; fees]]+Table2[[#This Row],[Books &amp; supplies]]+Table2[[#This Row],[Transportation]]+Table2[[#This Row],[Personal expenses]]+Table2[[#This Row],[R&amp;B on campus]])</calculatedColumnFormula>
    </tableColumn>
    <tableColumn id="13" name="  COA (living off campus)" dataDxfId="3" dataCellStyle="Currency">
      <calculatedColumnFormula>Table2[[#This Row],[Tuition &amp; fees]]+Table2[[#This Row],[Books &amp; supplies]]+Table2[[#This Row],[Transportation]]+Table2[[#This Row],[Personal expenses]]+Table2[[#This Row],[ R&amp;B off campus (indep)]]</calculatedColumnFormula>
    </tableColumn>
    <tableColumn id="12" name=" COA (living w/family)" dataDxfId="2" dataCellStyle="Currency">
      <calculatedColumnFormula>Table2[[#This Row],[Tuition &amp; fees]]+Table2[[#This Row],[Books &amp; supplies]]+Table2[[#This Row],[Transportation]]+Table2[[#This Row],[Personal expenses]]+Table2[[#This Row],[ R&amp;B w/family]]</calculatedColumnFormula>
    </tableColumn>
    <tableColumn id="9" name="Savings if you lived w/ family" dataDxfId="1" dataCellStyle="Currency"/>
    <tableColumn id="10" name="Find more information at:" dataDxfId="0" dataCellStyle="Hyperlink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westu.edu/cost/" TargetMode="External"/><Relationship Id="rId13" Type="http://schemas.openxmlformats.org/officeDocument/2006/relationships/hyperlink" Target="https://www.heritage.edu/student-resources/financial-aid/tuition-fees/" TargetMode="External"/><Relationship Id="rId18" Type="http://schemas.openxmlformats.org/officeDocument/2006/relationships/hyperlink" Target="https://www.ewu.edu/apply/financial-aid-scholarships-office/applying-for-financial-aid/" TargetMode="External"/><Relationship Id="rId26" Type="http://schemas.openxmlformats.org/officeDocument/2006/relationships/hyperlink" Target="https://www.gonzaga.edu/admission/tuition-scholarships-aid/financial-aid/cost-of-attendance" TargetMode="External"/><Relationship Id="rId39" Type="http://schemas.openxmlformats.org/officeDocument/2006/relationships/hyperlink" Target="https://www.skagit.edu/wp-content/uploads/2022/06/Cost-of-Attendance_22-23.pdf" TargetMode="External"/><Relationship Id="rId3" Type="http://schemas.openxmlformats.org/officeDocument/2006/relationships/hyperlink" Target="https://wallawalla.edu/admissions/student-financial-services/financial-aid/estimated-expenses/" TargetMode="External"/><Relationship Id="rId21" Type="http://schemas.openxmlformats.org/officeDocument/2006/relationships/hyperlink" Target="https://www.washington.edu/opb/tuition-fees/estimated-annual-cost-of-attendance-for-first-year-undergraduates/2022-23-cost-of-attendance-for-first-year-uw-undergraduate-students-approved/" TargetMode="External"/><Relationship Id="rId34" Type="http://schemas.openxmlformats.org/officeDocument/2006/relationships/hyperlink" Target="https://www.batestech.edu/tuition-and-fees/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spscc.edu/tuition-fees" TargetMode="External"/><Relationship Id="rId12" Type="http://schemas.openxmlformats.org/officeDocument/2006/relationships/hyperlink" Target="https://www.pierce.ctc.edu/financial-aid-cost" TargetMode="External"/><Relationship Id="rId17" Type="http://schemas.openxmlformats.org/officeDocument/2006/relationships/hyperlink" Target="https://www.yvcc.edu/financial-aid/tuition-fees/?highlight=cost%20of%20attendance" TargetMode="External"/><Relationship Id="rId25" Type="http://schemas.openxmlformats.org/officeDocument/2006/relationships/hyperlink" Target="https://financialaid.wsu.edu/tuition-expenses/" TargetMode="External"/><Relationship Id="rId33" Type="http://schemas.openxmlformats.org/officeDocument/2006/relationships/hyperlink" Target="https://www.cwu.edu/financial-aid/2020-2021-estimated-cost-attendance-0" TargetMode="External"/><Relationship Id="rId38" Type="http://schemas.openxmlformats.org/officeDocument/2006/relationships/hyperlink" Target="https://www.digipen.edu/admissions/tuition-and-fees" TargetMode="External"/><Relationship Id="rId2" Type="http://schemas.openxmlformats.org/officeDocument/2006/relationships/hyperlink" Target="https://www.seattleu.edu/undergraduate-admissions/finances/tuition/" TargetMode="External"/><Relationship Id="rId16" Type="http://schemas.openxmlformats.org/officeDocument/2006/relationships/hyperlink" Target="https://www.greenriver.edu/students/pay-for-college/financial-aid/cost-of-attending/" TargetMode="External"/><Relationship Id="rId20" Type="http://schemas.openxmlformats.org/officeDocument/2006/relationships/hyperlink" Target="https://www.tacoma.uw.edu/admissions/tuition-costs" TargetMode="External"/><Relationship Id="rId29" Type="http://schemas.openxmlformats.org/officeDocument/2006/relationships/hyperlink" Target="https://www.columbiabasin.edu/i-am/current-hawk/pay-for-college/financial-aid/cost-of-attendence.html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everettcc.edu/students/financial/financial-aid/costs" TargetMode="External"/><Relationship Id="rId6" Type="http://schemas.openxmlformats.org/officeDocument/2006/relationships/hyperlink" Target="https://financialaid.highline.edu/how-aid-works/cost-of-attendance/" TargetMode="External"/><Relationship Id="rId11" Type="http://schemas.openxmlformats.org/officeDocument/2006/relationships/hyperlink" Target="https://www.plu.edu/admission-transfer/cost/" TargetMode="External"/><Relationship Id="rId24" Type="http://schemas.openxmlformats.org/officeDocument/2006/relationships/hyperlink" Target="https://financialaid.wsu.edu/tuition-expenses/" TargetMode="External"/><Relationship Id="rId32" Type="http://schemas.openxmlformats.org/officeDocument/2006/relationships/hyperlink" Target="https://bastyr.edu/admissions/tuition-fees" TargetMode="External"/><Relationship Id="rId37" Type="http://schemas.openxmlformats.org/officeDocument/2006/relationships/hyperlink" Target="https://www.cornish.edu/tuition-financial-aid/tuition/" TargetMode="External"/><Relationship Id="rId40" Type="http://schemas.openxmlformats.org/officeDocument/2006/relationships/hyperlink" Target="https://pencol.edu/financial/cost-attendance" TargetMode="External"/><Relationship Id="rId5" Type="http://schemas.openxmlformats.org/officeDocument/2006/relationships/hyperlink" Target="https://www.stmartin.edu/admissions-aid/tuition-fees" TargetMode="External"/><Relationship Id="rId15" Type="http://schemas.openxmlformats.org/officeDocument/2006/relationships/hyperlink" Target="https://www.wvc.edu/apply/pay/financial-aid/cost-to-attend.html" TargetMode="External"/><Relationship Id="rId23" Type="http://schemas.openxmlformats.org/officeDocument/2006/relationships/hyperlink" Target="https://financialaid.wsu.edu/tuition-expenses/" TargetMode="External"/><Relationship Id="rId28" Type="http://schemas.openxmlformats.org/officeDocument/2006/relationships/hyperlink" Target="http://www.clark.edu/enroll/paying-for-college/documents/Cost_of_Attendance.pdf" TargetMode="External"/><Relationship Id="rId36" Type="http://schemas.openxmlformats.org/officeDocument/2006/relationships/hyperlink" Target="https://spu.edu/student-financial-services/costs" TargetMode="External"/><Relationship Id="rId10" Type="http://schemas.openxmlformats.org/officeDocument/2006/relationships/hyperlink" Target="https://www.whitworth.edu/cms/administration/financial-aid/cost-and-payment-information/" TargetMode="External"/><Relationship Id="rId19" Type="http://schemas.openxmlformats.org/officeDocument/2006/relationships/hyperlink" Target="https://www.uwb.edu/getattachment/tuition/19-20-Budget.pdf?lang=en-US" TargetMode="External"/><Relationship Id="rId31" Type="http://schemas.openxmlformats.org/officeDocument/2006/relationships/hyperlink" Target="https://www.tacomacc.edu/costs-admission/financial-aid/determiningfinancialneed" TargetMode="External"/><Relationship Id="rId44" Type="http://schemas.openxmlformats.org/officeDocument/2006/relationships/comments" Target="../comments1.xml"/><Relationship Id="rId4" Type="http://schemas.openxmlformats.org/officeDocument/2006/relationships/hyperlink" Target="https://www.whitman.edu/admission-and-aid/financial-aid-and-costs/costs" TargetMode="External"/><Relationship Id="rId9" Type="http://schemas.openxmlformats.org/officeDocument/2006/relationships/hyperlink" Target="https://puget.dev-2.staging-preview.com/admission/cost-aid/tuition-fees" TargetMode="External"/><Relationship Id="rId14" Type="http://schemas.openxmlformats.org/officeDocument/2006/relationships/hyperlink" Target="https://sfcc.spokane.edu/How-to-Pay-for-College/How-Much-Does-it-Cost" TargetMode="External"/><Relationship Id="rId22" Type="http://schemas.openxmlformats.org/officeDocument/2006/relationships/hyperlink" Target="https://financialaid.wsu.edu/tuition-expenses/" TargetMode="External"/><Relationship Id="rId27" Type="http://schemas.openxmlformats.org/officeDocument/2006/relationships/hyperlink" Target="https://www.bellevuecollege.edu/fa/apply/costs/" TargetMode="External"/><Relationship Id="rId30" Type="http://schemas.openxmlformats.org/officeDocument/2006/relationships/hyperlink" Target="http://evergreen.edu/costs" TargetMode="External"/><Relationship Id="rId35" Type="http://schemas.openxmlformats.org/officeDocument/2006/relationships/hyperlink" Target="https://admissions.wwu.edu/tuition-expenses" TargetMode="External"/><Relationship Id="rId4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N5" sqref="N5:N44"/>
    </sheetView>
  </sheetViews>
  <sheetFormatPr defaultRowHeight="15" x14ac:dyDescent="0.25"/>
  <cols>
    <col min="1" max="1" width="46" customWidth="1"/>
    <col min="2" max="2" width="13.7109375" customWidth="1"/>
    <col min="3" max="3" width="15.7109375" customWidth="1"/>
    <col min="4" max="4" width="14.5703125" bestFit="1" customWidth="1"/>
    <col min="5" max="5" width="16" customWidth="1"/>
    <col min="6" max="6" width="17.5703125" customWidth="1"/>
    <col min="7" max="8" width="15" style="22" customWidth="1"/>
    <col min="9" max="9" width="11.5703125" style="22" customWidth="1"/>
    <col min="10" max="10" width="17.7109375" style="22" customWidth="1"/>
    <col min="11" max="11" width="12" customWidth="1"/>
    <col min="12" max="12" width="13.7109375" customWidth="1"/>
    <col min="13" max="13" width="11.7109375" customWidth="1"/>
    <col min="14" max="14" width="108.42578125" bestFit="1" customWidth="1"/>
  </cols>
  <sheetData>
    <row r="1" spans="1:14" ht="46.5" x14ac:dyDescent="0.7">
      <c r="A1" s="27" t="s">
        <v>98</v>
      </c>
      <c r="B1" s="1"/>
      <c r="D1" s="1"/>
      <c r="E1" s="28"/>
      <c r="F1" s="36" t="s">
        <v>97</v>
      </c>
      <c r="G1" s="20"/>
      <c r="H1" s="20"/>
      <c r="I1" s="20"/>
      <c r="J1" s="38"/>
      <c r="K1" s="39"/>
      <c r="L1" s="2"/>
      <c r="M1" s="2"/>
      <c r="N1" s="3"/>
    </row>
    <row r="2" spans="1:14" ht="5.25" customHeight="1" thickBot="1" x14ac:dyDescent="0.3">
      <c r="A2" s="16"/>
      <c r="B2" s="17"/>
      <c r="C2" s="17"/>
      <c r="D2" s="17"/>
      <c r="E2" s="17"/>
      <c r="F2" s="17"/>
      <c r="G2" s="21"/>
      <c r="H2" s="21"/>
      <c r="I2" s="21"/>
      <c r="J2" s="40"/>
      <c r="K2" s="41"/>
      <c r="L2" s="18"/>
      <c r="M2" s="18"/>
      <c r="N2" s="19"/>
    </row>
    <row r="3" spans="1:14" ht="21.75" thickBot="1" x14ac:dyDescent="0.4">
      <c r="A3" s="67"/>
      <c r="B3" s="68"/>
      <c r="C3" s="68"/>
      <c r="D3" s="67"/>
      <c r="E3" s="67"/>
      <c r="F3" s="68"/>
      <c r="G3" s="69" t="s">
        <v>1</v>
      </c>
      <c r="H3" s="70"/>
      <c r="I3" s="70"/>
      <c r="J3" s="71" t="s">
        <v>2</v>
      </c>
      <c r="K3" s="72"/>
      <c r="L3" s="73"/>
      <c r="M3" s="65"/>
      <c r="N3" s="66"/>
    </row>
    <row r="4" spans="1:14" ht="29.25" customHeight="1" thickBot="1" x14ac:dyDescent="0.3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10" t="s">
        <v>10</v>
      </c>
      <c r="I4" s="23" t="s">
        <v>11</v>
      </c>
      <c r="J4" s="26" t="s">
        <v>12</v>
      </c>
      <c r="K4" s="12" t="s">
        <v>13</v>
      </c>
      <c r="L4" s="24" t="s">
        <v>14</v>
      </c>
      <c r="M4" s="11" t="s">
        <v>15</v>
      </c>
      <c r="N4" s="4" t="s">
        <v>16</v>
      </c>
    </row>
    <row r="5" spans="1:14" s="35" customFormat="1" ht="18" customHeight="1" x14ac:dyDescent="0.25">
      <c r="A5" s="90" t="s">
        <v>17</v>
      </c>
      <c r="B5" s="95">
        <v>29280</v>
      </c>
      <c r="C5" s="96">
        <v>1600</v>
      </c>
      <c r="D5" s="96">
        <v>1200</v>
      </c>
      <c r="E5" s="97">
        <v>2400</v>
      </c>
      <c r="F5" s="107">
        <f>Table2[[#This Row],[Tuition &amp; fees]]+Table2[[#This Row],[R&amp;B on campus]]</f>
        <v>42315</v>
      </c>
      <c r="G5" s="117">
        <v>13035</v>
      </c>
      <c r="H5" s="101"/>
      <c r="I5" s="118"/>
      <c r="J5" s="117">
        <f>SUM(Table2[[#This Row],[Tuition &amp; fees]]+Table2[[#This Row],[Books &amp; supplies]]+Table2[[#This Row],[Transportation]]+Table2[[#This Row],[Personal expenses]]+Table2[[#This Row],[R&amp;B on campus]])</f>
        <v>47515</v>
      </c>
      <c r="K5" s="119">
        <f>Table2[[#This Row],[Tuition &amp; fees]]+Table2[[#This Row],[Books &amp; supplies]]+Table2[[#This Row],[Transportation]]+Table2[[#This Row],[Personal expenses]]+Table2[[#This Row],[ R&amp;B off campus (indep)]]</f>
        <v>34480</v>
      </c>
      <c r="L5" s="102">
        <f>Table2[[#This Row],[Tuition &amp; fees]]+Table2[[#This Row],[Books &amp; supplies]]+Table2[[#This Row],[Transportation]]+Table2[[#This Row],[Personal expenses]]+Table2[[#This Row],[ R&amp;B w/family]]</f>
        <v>34480</v>
      </c>
      <c r="M5" s="84">
        <f>G5-I5</f>
        <v>13035</v>
      </c>
      <c r="N5" s="125" t="s">
        <v>18</v>
      </c>
    </row>
    <row r="6" spans="1:14" s="35" customFormat="1" ht="18" customHeight="1" x14ac:dyDescent="0.25">
      <c r="A6" s="91" t="s">
        <v>19</v>
      </c>
      <c r="B6" s="59">
        <v>7480</v>
      </c>
      <c r="C6" s="60">
        <v>1151</v>
      </c>
      <c r="D6" s="60">
        <v>1540</v>
      </c>
      <c r="E6" s="29">
        <v>2460</v>
      </c>
      <c r="F6" s="108">
        <f>Table2[[#This Row],[Tuition &amp; fees]]+Table2[[#This Row],[R&amp;B on campus]]</f>
        <v>20497</v>
      </c>
      <c r="G6" s="43">
        <v>13017</v>
      </c>
      <c r="H6" s="89">
        <v>13017</v>
      </c>
      <c r="I6" s="103">
        <v>3468</v>
      </c>
      <c r="J6" s="120">
        <f>SUM(Table2[[#This Row],[Tuition &amp; fees]]+Table2[[#This Row],[Books &amp; supplies]]+Table2[[#This Row],[Transportation]]+Table2[[#This Row],[Personal expenses]]+Table2[[#This Row],[R&amp;B on campus]])</f>
        <v>25648</v>
      </c>
      <c r="K6" s="100">
        <f>Table2[[#This Row],[Tuition &amp; fees]]+Table2[[#This Row],[Books &amp; supplies]]+Table2[[#This Row],[Transportation]]+Table2[[#This Row],[Personal expenses]]+Table2[[#This Row],[ R&amp;B off campus (indep)]]</f>
        <v>25648</v>
      </c>
      <c r="L6" s="103">
        <f>Table2[[#This Row],[Tuition &amp; fees]]+Table2[[#This Row],[Books &amp; supplies]]+Table2[[#This Row],[Transportation]]+Table2[[#This Row],[Personal expenses]]+Table2[[#This Row],[ R&amp;B w/family]]</f>
        <v>16099</v>
      </c>
      <c r="M6" s="85">
        <f>G6-I6</f>
        <v>9549</v>
      </c>
      <c r="N6" s="126" t="s">
        <v>20</v>
      </c>
    </row>
    <row r="7" spans="1:14" ht="16.5" customHeight="1" x14ac:dyDescent="0.25">
      <c r="A7" s="75" t="s">
        <v>21</v>
      </c>
      <c r="B7" s="61">
        <v>4155</v>
      </c>
      <c r="C7" s="15">
        <v>702</v>
      </c>
      <c r="D7" s="15">
        <v>1935</v>
      </c>
      <c r="E7" s="31">
        <v>1800</v>
      </c>
      <c r="F7" s="109">
        <f>Table2[[#This Row],[Tuition &amp; fees]]+Table2[[#This Row],[R&amp;B on campus]]</f>
        <v>22107</v>
      </c>
      <c r="G7" s="44">
        <v>17952</v>
      </c>
      <c r="H7" s="45">
        <v>16512</v>
      </c>
      <c r="I7" s="14">
        <v>7944</v>
      </c>
      <c r="J7" s="43">
        <f>SUM(Table2[[#This Row],[Tuition &amp; fees]]+Table2[[#This Row],[Books &amp; supplies]]+Table2[[#This Row],[Transportation]]+Table2[[#This Row],[Personal expenses]]+Table2[[#This Row],[R&amp;B on campus]])</f>
        <v>26544</v>
      </c>
      <c r="K7" s="100">
        <f>Table2[[#This Row],[Tuition &amp; fees]]+Table2[[#This Row],[Books &amp; supplies]]+Table2[[#This Row],[Transportation]]+Table2[[#This Row],[Personal expenses]]+Table2[[#This Row],[ R&amp;B off campus (indep)]]</f>
        <v>25104</v>
      </c>
      <c r="L7" s="121">
        <f>Table2[[#This Row],[Tuition &amp; fees]]+Table2[[#This Row],[Books &amp; supplies]]+Table2[[#This Row],[Transportation]]+Table2[[#This Row],[Personal expenses]]+Table2[[#This Row],[ R&amp;B w/family]]</f>
        <v>16536</v>
      </c>
      <c r="M7" s="85">
        <f>G7-I7</f>
        <v>10008</v>
      </c>
      <c r="N7" s="127" t="s">
        <v>22</v>
      </c>
    </row>
    <row r="8" spans="1:14" ht="16.5" customHeight="1" x14ac:dyDescent="0.25">
      <c r="A8" s="74" t="s">
        <v>23</v>
      </c>
      <c r="B8" s="59">
        <v>7527</v>
      </c>
      <c r="C8" s="60">
        <v>900</v>
      </c>
      <c r="D8" s="60">
        <v>1170</v>
      </c>
      <c r="E8" s="29">
        <v>1752</v>
      </c>
      <c r="F8" s="109">
        <f>Table2[[#This Row],[Tuition &amp; fees]]+Table2[[#This Row],[R&amp;B on campus]]</f>
        <v>21172</v>
      </c>
      <c r="G8" s="44">
        <v>13645</v>
      </c>
      <c r="H8" s="45">
        <v>13645</v>
      </c>
      <c r="I8" s="14">
        <v>4350</v>
      </c>
      <c r="J8" s="43">
        <f>SUM(Table2[[#This Row],[Tuition &amp; fees]]+Table2[[#This Row],[Books &amp; supplies]]+Table2[[#This Row],[Transportation]]+Table2[[#This Row],[Personal expenses]]+Table2[[#This Row],[R&amp;B on campus]])</f>
        <v>24994</v>
      </c>
      <c r="K8" s="42">
        <f>Table2[[#This Row],[Tuition &amp; fees]]+Table2[[#This Row],[Books &amp; supplies]]+Table2[[#This Row],[Transportation]]+Table2[[#This Row],[Personal expenses]]+Table2[[#This Row],[ R&amp;B off campus (indep)]]</f>
        <v>24994</v>
      </c>
      <c r="L8" s="122">
        <f>Table2[[#This Row],[Tuition &amp; fees]]+Table2[[#This Row],[Books &amp; supplies]]+Table2[[#This Row],[Transportation]]+Table2[[#This Row],[Personal expenses]]+Table2[[#This Row],[ R&amp;B w/family]]</f>
        <v>15699</v>
      </c>
      <c r="M8" s="85">
        <f>G8-I8</f>
        <v>9295</v>
      </c>
      <c r="N8" s="128" t="s">
        <v>24</v>
      </c>
    </row>
    <row r="9" spans="1:14" ht="16.5" customHeight="1" x14ac:dyDescent="0.25">
      <c r="A9" s="75" t="s">
        <v>25</v>
      </c>
      <c r="B9" s="61">
        <v>4530</v>
      </c>
      <c r="C9" s="15">
        <v>702</v>
      </c>
      <c r="D9" s="15">
        <v>1935</v>
      </c>
      <c r="E9" s="31">
        <v>1860</v>
      </c>
      <c r="F9" s="110">
        <f>B9</f>
        <v>4530</v>
      </c>
      <c r="G9" s="44">
        <v>16512</v>
      </c>
      <c r="H9" s="45">
        <v>16512</v>
      </c>
      <c r="I9" s="14">
        <v>7944</v>
      </c>
      <c r="J9" s="43" t="s">
        <v>26</v>
      </c>
      <c r="K9" s="100">
        <f>Table2[[#This Row],[Tuition &amp; fees]]+Table2[[#This Row],[Books &amp; supplies]]+Table2[[#This Row],[Transportation]]+Table2[[#This Row],[Personal expenses]]+Table2[[#This Row],[ R&amp;B off campus (indep)]]</f>
        <v>25539</v>
      </c>
      <c r="L9" s="121">
        <f>Table2[[#This Row],[Tuition &amp; fees]]+Table2[[#This Row],[Books &amp; supplies]]+Table2[[#This Row],[Transportation]]+Table2[[#This Row],[Personal expenses]]+Table2[[#This Row],[ R&amp;B w/family]]</f>
        <v>16971</v>
      </c>
      <c r="M9" s="85">
        <f>H9-I9</f>
        <v>8568</v>
      </c>
      <c r="N9" s="126" t="s">
        <v>27</v>
      </c>
    </row>
    <row r="10" spans="1:14" ht="16.5" customHeight="1" x14ac:dyDescent="0.25">
      <c r="A10" s="75" t="s">
        <v>28</v>
      </c>
      <c r="B10" s="61">
        <v>7941</v>
      </c>
      <c r="C10" s="15">
        <v>942</v>
      </c>
      <c r="D10" s="15">
        <v>1260</v>
      </c>
      <c r="E10" s="31">
        <v>2013</v>
      </c>
      <c r="F10" s="110">
        <f>B10</f>
        <v>7941</v>
      </c>
      <c r="G10" s="44">
        <v>10650</v>
      </c>
      <c r="H10" s="45">
        <v>10650</v>
      </c>
      <c r="I10" s="14">
        <v>3516</v>
      </c>
      <c r="J10" s="43" t="s">
        <v>26</v>
      </c>
      <c r="K10" s="100">
        <f>Table2[[#This Row],[Tuition &amp; fees]]+Table2[[#This Row],[Books &amp; supplies]]+Table2[[#This Row],[Transportation]]+Table2[[#This Row],[Personal expenses]]+Table2[[#This Row],[ R&amp;B off campus (indep)]]</f>
        <v>22806</v>
      </c>
      <c r="L10" s="121">
        <f>Table2[[#This Row],[Tuition &amp; fees]]+Table2[[#This Row],[Books &amp; supplies]]+Table2[[#This Row],[Transportation]]+Table2[[#This Row],[Personal expenses]]+Table2[[#This Row],[ R&amp;B w/family]]</f>
        <v>15672</v>
      </c>
      <c r="M10" s="85">
        <f>H10-I10</f>
        <v>7134</v>
      </c>
      <c r="N10" s="128" t="s">
        <v>29</v>
      </c>
    </row>
    <row r="11" spans="1:14" ht="16.5" customHeight="1" x14ac:dyDescent="0.25">
      <c r="A11" s="75" t="s">
        <v>30</v>
      </c>
      <c r="B11" s="59">
        <v>36844</v>
      </c>
      <c r="C11" s="60">
        <v>1800</v>
      </c>
      <c r="D11" s="60">
        <v>800</v>
      </c>
      <c r="E11" s="29">
        <v>2150</v>
      </c>
      <c r="F11" s="111">
        <f>Table2[[#This Row],[Tuition &amp; fees]]+Table2[[#This Row],[R&amp;B on campus]]</f>
        <v>53144</v>
      </c>
      <c r="G11" s="44">
        <v>16300</v>
      </c>
      <c r="H11" s="45">
        <v>13980</v>
      </c>
      <c r="I11" s="14"/>
      <c r="J11" s="44">
        <f>SUM(Table2[[#This Row],[Tuition &amp; fees]]+Table2[[#This Row],[Books &amp; supplies]]+Table2[[#This Row],[Transportation]]+Table2[[#This Row],[Personal expenses]]+Table2[[#This Row],[R&amp;B on campus]])</f>
        <v>57894</v>
      </c>
      <c r="K11" s="93">
        <f>Table2[[#This Row],[Tuition &amp; fees]]+Table2[[#This Row],[Books &amp; supplies]]+Table2[[#This Row],[Transportation]]+Table2[[#This Row],[Personal expenses]]+Table2[[#This Row],[ R&amp;B off campus (indep)]]</f>
        <v>55574</v>
      </c>
      <c r="L11" s="14">
        <f>Table2[[#This Row],[Tuition &amp; fees]]+Table2[[#This Row],[Books &amp; supplies]]+Table2[[#This Row],[Transportation]]+Table2[[#This Row],[Personal expenses]]+Table2[[#This Row],[ R&amp;B w/family]]</f>
        <v>41594</v>
      </c>
      <c r="M11" s="85">
        <f t="shared" ref="M11:M12" si="0">H11-I11</f>
        <v>13980</v>
      </c>
      <c r="N11" s="126" t="s">
        <v>31</v>
      </c>
    </row>
    <row r="12" spans="1:14" ht="16.5" customHeight="1" x14ac:dyDescent="0.25">
      <c r="A12" s="75" t="s">
        <v>32</v>
      </c>
      <c r="B12" s="59">
        <v>35700</v>
      </c>
      <c r="C12" s="60">
        <v>880</v>
      </c>
      <c r="D12" s="60">
        <v>1176</v>
      </c>
      <c r="E12" s="29">
        <v>2352</v>
      </c>
      <c r="F12" s="112">
        <f>Table2[[#This Row],[Tuition &amp; fees]]+Table2[[#This Row],[R&amp;B on campus]]</f>
        <v>50812</v>
      </c>
      <c r="G12" s="44">
        <v>15112</v>
      </c>
      <c r="H12" s="45">
        <v>15112</v>
      </c>
      <c r="I12" s="14">
        <v>3288</v>
      </c>
      <c r="J12" s="44">
        <f>SUM(Table2[[#This Row],[Tuition &amp; fees]]+Table2[[#This Row],[Books &amp; supplies]]+Table2[[#This Row],[Transportation]]+Table2[[#This Row],[Personal expenses]]+Table2[[#This Row],[R&amp;B on campus]])</f>
        <v>55220</v>
      </c>
      <c r="K12" s="93">
        <f>Table2[[#This Row],[Tuition &amp; fees]]+Table2[[#This Row],[Books &amp; supplies]]+Table2[[#This Row],[Transportation]]+Table2[[#This Row],[Personal expenses]]+Table2[[#This Row],[ R&amp;B off campus (indep)]]</f>
        <v>55220</v>
      </c>
      <c r="L12" s="14">
        <f>Table2[[#This Row],[Tuition &amp; fees]]+Table2[[#This Row],[Books &amp; supplies]]+Table2[[#This Row],[Transportation]]+Table2[[#This Row],[Personal expenses]]+Table2[[#This Row],[ R&amp;B w/family]]</f>
        <v>43396</v>
      </c>
      <c r="M12" s="85">
        <f t="shared" si="0"/>
        <v>11824</v>
      </c>
      <c r="N12" s="126" t="s">
        <v>33</v>
      </c>
    </row>
    <row r="13" spans="1:14" s="30" customFormat="1" ht="16.5" customHeight="1" x14ac:dyDescent="0.25">
      <c r="A13" s="74" t="s">
        <v>34</v>
      </c>
      <c r="B13" s="62">
        <v>8140</v>
      </c>
      <c r="C13" s="60">
        <v>800</v>
      </c>
      <c r="D13" s="60">
        <v>1935</v>
      </c>
      <c r="E13" s="29">
        <v>1800</v>
      </c>
      <c r="F13" s="113">
        <f>Table2[[#This Row],[Tuition &amp; fees]]+Table2[[#This Row],[R&amp;B on campus]]</f>
        <v>21879</v>
      </c>
      <c r="G13" s="32">
        <v>13739</v>
      </c>
      <c r="H13" s="46">
        <v>13739</v>
      </c>
      <c r="I13" s="78">
        <v>3468</v>
      </c>
      <c r="J13" s="32">
        <f>SUM(Table2[[#This Row],[Tuition &amp; fees]]+Table2[[#This Row],[Books &amp; supplies]]+Table2[[#This Row],[Transportation]]+Table2[[#This Row],[Personal expenses]]+Table2[[#This Row],[R&amp;B on campus]])</f>
        <v>26414</v>
      </c>
      <c r="K13" s="34">
        <f>Table2[[#This Row],[Tuition &amp; fees]]+Table2[[#This Row],[Books &amp; supplies]]+Table2[[#This Row],[Transportation]]+Table2[[#This Row],[Personal expenses]]+Table2[[#This Row],[ R&amp;B off campus (indep)]]</f>
        <v>26414</v>
      </c>
      <c r="L13" s="78">
        <f>Table2[[#This Row],[Tuition &amp; fees]]+Table2[[#This Row],[Books &amp; supplies]]+Table2[[#This Row],[Transportation]]+Table2[[#This Row],[Personal expenses]]+Table2[[#This Row],[ R&amp;B w/family]]</f>
        <v>16143</v>
      </c>
      <c r="M13" s="76">
        <f>G13-I13</f>
        <v>10271</v>
      </c>
      <c r="N13" s="128" t="s">
        <v>35</v>
      </c>
    </row>
    <row r="14" spans="1:14" s="30" customFormat="1" ht="16.5" customHeight="1" x14ac:dyDescent="0.25">
      <c r="A14" s="74" t="s">
        <v>36</v>
      </c>
      <c r="B14" s="59">
        <v>4599</v>
      </c>
      <c r="C14" s="60">
        <v>702</v>
      </c>
      <c r="D14" s="60">
        <v>1662</v>
      </c>
      <c r="E14" s="29">
        <v>1800</v>
      </c>
      <c r="F14" s="114">
        <f>B14</f>
        <v>4599</v>
      </c>
      <c r="G14" s="32">
        <v>14025</v>
      </c>
      <c r="H14" s="46">
        <v>16512</v>
      </c>
      <c r="I14" s="78">
        <v>7944</v>
      </c>
      <c r="J14" s="32" t="s">
        <v>26</v>
      </c>
      <c r="K14" s="94">
        <f>Table2[[#This Row],[Tuition &amp; fees]]+Table2[[#This Row],[Books &amp; supplies]]+Table2[[#This Row],[Transportation]]+Table2[[#This Row],[Personal expenses]]+Table2[[#This Row],[ R&amp;B off campus (indep)]]</f>
        <v>25275</v>
      </c>
      <c r="L14" s="31">
        <f>Table2[[#This Row],[Tuition &amp; fees]]+Table2[[#This Row],[Books &amp; supplies]]+Table2[[#This Row],[Transportation]]+Table2[[#This Row],[Personal expenses]]+Table2[[#This Row],[ R&amp;B w/family]]</f>
        <v>16707</v>
      </c>
      <c r="M14" s="76">
        <f>H14-I14</f>
        <v>8568</v>
      </c>
      <c r="N14" s="126" t="s">
        <v>37</v>
      </c>
    </row>
    <row r="15" spans="1:14" ht="16.5" customHeight="1" x14ac:dyDescent="0.25">
      <c r="A15" s="75" t="s">
        <v>38</v>
      </c>
      <c r="B15" s="61">
        <v>7300</v>
      </c>
      <c r="C15" s="56">
        <v>900</v>
      </c>
      <c r="D15" s="56">
        <v>1200</v>
      </c>
      <c r="E15" s="57">
        <v>2190</v>
      </c>
      <c r="F15" s="109">
        <f>Table2[[#This Row],[Tuition &amp; fees]]+Table2[[#This Row],[R&amp;B on campus]]</f>
        <v>20449</v>
      </c>
      <c r="G15" s="47">
        <v>13149</v>
      </c>
      <c r="H15" s="48">
        <v>12363</v>
      </c>
      <c r="I15" s="79">
        <v>3240</v>
      </c>
      <c r="J15" s="43">
        <f>SUM(Table2[[#This Row],[Tuition &amp; fees]]+Table2[[#This Row],[Books &amp; supplies]]+Table2[[#This Row],[Transportation]]+Table2[[#This Row],[Personal expenses]]+Table2[[#This Row],[R&amp;B on campus]])</f>
        <v>24739</v>
      </c>
      <c r="K15" s="42">
        <f>Table2[[#This Row],[Tuition &amp; fees]]+Table2[[#This Row],[Books &amp; supplies]]+Table2[[#This Row],[Transportation]]+Table2[[#This Row],[Personal expenses]]+Table2[[#This Row],[ R&amp;B off campus (indep)]]</f>
        <v>23953</v>
      </c>
      <c r="L15" s="122">
        <f>Table2[[#This Row],[Tuition &amp; fees]]+Table2[[#This Row],[Books &amp; supplies]]+Table2[[#This Row],[Transportation]]+Table2[[#This Row],[Personal expenses]]+Table2[[#This Row],[ R&amp;B w/family]]</f>
        <v>14830</v>
      </c>
      <c r="M15" s="85">
        <f>G15-I15</f>
        <v>9909</v>
      </c>
      <c r="N15" s="126" t="s">
        <v>39</v>
      </c>
    </row>
    <row r="16" spans="1:14" s="30" customFormat="1" ht="16.5" customHeight="1" x14ac:dyDescent="0.25">
      <c r="A16" s="75" t="s">
        <v>40</v>
      </c>
      <c r="B16" s="61">
        <v>49800</v>
      </c>
      <c r="C16" s="15">
        <v>1278</v>
      </c>
      <c r="D16" s="15">
        <v>1720</v>
      </c>
      <c r="E16" s="31">
        <v>2180</v>
      </c>
      <c r="F16" s="113">
        <f>Table2[[#This Row],[Tuition &amp; fees]]+Table2[[#This Row],[R&amp;B on campus]]</f>
        <v>63594</v>
      </c>
      <c r="G16" s="32">
        <f>6560+7234</f>
        <v>13794</v>
      </c>
      <c r="H16" s="46">
        <v>16055</v>
      </c>
      <c r="I16" s="80">
        <f>3335+3368</f>
        <v>6703</v>
      </c>
      <c r="J16" s="32">
        <f>SUM(Table2[[#This Row],[Tuition &amp; fees]]+Table2[[#This Row],[Books &amp; supplies]]+Table2[[#This Row],[Transportation]]+Table2[[#This Row],[Personal expenses]]+Table2[[#This Row],[R&amp;B on campus]])</f>
        <v>68772</v>
      </c>
      <c r="K16" s="34">
        <f>Table2[[#This Row],[Tuition &amp; fees]]+Table2[[#This Row],[Books &amp; supplies]]+Table2[[#This Row],[Transportation]]+Table2[[#This Row],[Personal expenses]]+Table2[[#This Row],[ R&amp;B off campus (indep)]]</f>
        <v>71033</v>
      </c>
      <c r="L16" s="29">
        <f>Table2[[#This Row],[Tuition &amp; fees]]+Table2[[#This Row],[Books &amp; supplies]]+Table2[[#This Row],[Transportation]]+Table2[[#This Row],[Personal expenses]]+Table2[[#This Row],[ R&amp;B w/family]]</f>
        <v>61681</v>
      </c>
      <c r="M16" s="76">
        <f>G16-I16</f>
        <v>7091</v>
      </c>
      <c r="N16" s="128" t="s">
        <v>41</v>
      </c>
    </row>
    <row r="17" spans="1:14" s="30" customFormat="1" ht="16.5" customHeight="1" x14ac:dyDescent="0.25">
      <c r="A17" s="74" t="s">
        <v>42</v>
      </c>
      <c r="B17" s="59">
        <v>4725</v>
      </c>
      <c r="C17" s="60">
        <v>702</v>
      </c>
      <c r="D17" s="60">
        <v>1662</v>
      </c>
      <c r="E17" s="29">
        <v>1800</v>
      </c>
      <c r="F17" s="114">
        <f>B17</f>
        <v>4725</v>
      </c>
      <c r="G17" s="32">
        <v>0</v>
      </c>
      <c r="H17" s="46">
        <v>16512</v>
      </c>
      <c r="I17" s="78">
        <v>4725</v>
      </c>
      <c r="J17" s="32" t="s">
        <v>26</v>
      </c>
      <c r="K17" s="94">
        <f>Table2[[#This Row],[Tuition &amp; fees]]+Table2[[#This Row],[Books &amp; supplies]]+Table2[[#This Row],[Transportation]]+Table2[[#This Row],[Personal expenses]]+Table2[[#This Row],[ R&amp;B off campus (indep)]]</f>
        <v>25401</v>
      </c>
      <c r="L17" s="31">
        <f>Table2[[#This Row],[Tuition &amp; fees]]+Table2[[#This Row],[Books &amp; supplies]]+Table2[[#This Row],[Transportation]]+Table2[[#This Row],[Personal expenses]]+Table2[[#This Row],[ R&amp;B w/family]]</f>
        <v>13614</v>
      </c>
      <c r="M17" s="76">
        <f>H17-I17</f>
        <v>11787</v>
      </c>
      <c r="N17" s="128" t="s">
        <v>43</v>
      </c>
    </row>
    <row r="18" spans="1:14" ht="16.5" customHeight="1" x14ac:dyDescent="0.25">
      <c r="A18" s="75" t="s">
        <v>44</v>
      </c>
      <c r="B18" s="61">
        <v>19500</v>
      </c>
      <c r="C18" s="15">
        <v>942</v>
      </c>
      <c r="D18" s="15">
        <v>1936</v>
      </c>
      <c r="E18" s="31">
        <v>1800</v>
      </c>
      <c r="F18" s="110">
        <f>B18</f>
        <v>19500</v>
      </c>
      <c r="G18" s="44">
        <v>0</v>
      </c>
      <c r="H18" s="45">
        <v>16512</v>
      </c>
      <c r="I18" s="14">
        <v>7944</v>
      </c>
      <c r="J18" s="43" t="s">
        <v>26</v>
      </c>
      <c r="K18" s="42">
        <f>Table2[[#This Row],[Tuition &amp; fees]]+Table2[[#This Row],[Books &amp; supplies]]+Table2[[#This Row],[Transportation]]+Table2[[#This Row],[Personal expenses]]+Table2[[#This Row],[ R&amp;B off campus (indep)]]</f>
        <v>40690</v>
      </c>
      <c r="L18" s="122">
        <f>Table2[[#This Row],[Tuition &amp; fees]]+Table2[[#This Row],[Books &amp; supplies]]+Table2[[#This Row],[Transportation]]+Table2[[#This Row],[Personal expenses]]+Table2[[#This Row],[ R&amp;B w/family]]</f>
        <v>32122</v>
      </c>
      <c r="M18" s="86">
        <f>H18-I18</f>
        <v>8568</v>
      </c>
      <c r="N18" s="126" t="s">
        <v>46</v>
      </c>
    </row>
    <row r="19" spans="1:14" ht="16.5" customHeight="1" x14ac:dyDescent="0.25">
      <c r="A19" s="74" t="s">
        <v>47</v>
      </c>
      <c r="B19" s="54">
        <v>4344</v>
      </c>
      <c r="C19" s="50">
        <v>942</v>
      </c>
      <c r="D19" s="50">
        <v>1260</v>
      </c>
      <c r="E19" s="51">
        <v>2514</v>
      </c>
      <c r="F19" s="110" t="s">
        <v>45</v>
      </c>
      <c r="G19" s="44">
        <v>0</v>
      </c>
      <c r="H19" s="49">
        <v>11274</v>
      </c>
      <c r="I19" s="81">
        <v>3516</v>
      </c>
      <c r="J19" s="43" t="s">
        <v>26</v>
      </c>
      <c r="K19" s="100">
        <f>Table2[[#This Row],[Tuition &amp; fees]]+Table2[[#This Row],[Books &amp; supplies]]+Table2[[#This Row],[Transportation]]+Table2[[#This Row],[Personal expenses]]+Table2[[#This Row],[ R&amp;B off campus (indep)]]</f>
        <v>20334</v>
      </c>
      <c r="L19" s="121">
        <f>Table2[[#This Row],[Tuition &amp; fees]]+Table2[[#This Row],[Books &amp; supplies]]+Table2[[#This Row],[Transportation]]+Table2[[#This Row],[Personal expenses]]+Table2[[#This Row],[ R&amp;B w/family]]</f>
        <v>12576</v>
      </c>
      <c r="M19" s="87">
        <f>H19-I19-480</f>
        <v>7278</v>
      </c>
      <c r="N19" s="126" t="s">
        <v>48</v>
      </c>
    </row>
    <row r="20" spans="1:14" ht="16.5" customHeight="1" x14ac:dyDescent="0.25">
      <c r="A20" s="75" t="s">
        <v>49</v>
      </c>
      <c r="B20" s="61">
        <v>35000</v>
      </c>
      <c r="C20" s="56">
        <v>942</v>
      </c>
      <c r="D20" s="56">
        <v>1260</v>
      </c>
      <c r="E20" s="57">
        <v>2014</v>
      </c>
      <c r="F20" s="109">
        <f>Table2[[#This Row],[Tuition &amp; fees]]+Table2[[#This Row],[R&amp;B on campus]]</f>
        <v>45140</v>
      </c>
      <c r="G20" s="44">
        <v>10140</v>
      </c>
      <c r="H20" s="48">
        <v>10650</v>
      </c>
      <c r="I20" s="79">
        <v>3516</v>
      </c>
      <c r="J20" s="43">
        <f>SUM(Table2[[#This Row],[Tuition &amp; fees]]+Table2[[#This Row],[Books &amp; supplies]]+Table2[[#This Row],[Transportation]]+Table2[[#This Row],[Personal expenses]]+Table2[[#This Row],[R&amp;B on campus]])</f>
        <v>49356</v>
      </c>
      <c r="K20" s="42">
        <f>Table2[[#This Row],[Tuition &amp; fees]]+Table2[[#This Row],[Books &amp; supplies]]+Table2[[#This Row],[Transportation]]+Table2[[#This Row],[Personal expenses]]+Table2[[#This Row],[ R&amp;B off campus (indep)]]</f>
        <v>49866</v>
      </c>
      <c r="L20" s="13">
        <f>Table2[[#This Row],[Tuition &amp; fees]]+Table2[[#This Row],[Books &amp; supplies]]+Table2[[#This Row],[Transportation]]+Table2[[#This Row],[Personal expenses]]+Table2[[#This Row],[ R&amp;B w/family]]</f>
        <v>42732</v>
      </c>
      <c r="M20" s="85">
        <f>G20-I20</f>
        <v>6624</v>
      </c>
      <c r="N20" s="126" t="s">
        <v>50</v>
      </c>
    </row>
    <row r="21" spans="1:14" s="30" customFormat="1" ht="16.5" customHeight="1" x14ac:dyDescent="0.25">
      <c r="A21" s="74" t="s">
        <v>51</v>
      </c>
      <c r="B21" s="59">
        <v>50928</v>
      </c>
      <c r="C21" s="50">
        <v>942</v>
      </c>
      <c r="D21" s="50">
        <v>648</v>
      </c>
      <c r="E21" s="51">
        <v>2265</v>
      </c>
      <c r="F21" s="113">
        <f>Table2[[#This Row],[Tuition &amp; fees]]+Table2[[#This Row],[R&amp;B on campus]]</f>
        <v>62754</v>
      </c>
      <c r="G21" s="32">
        <v>11826</v>
      </c>
      <c r="H21" s="52">
        <v>11482</v>
      </c>
      <c r="I21" s="80">
        <v>3516</v>
      </c>
      <c r="J21" s="32">
        <f>SUM(Table2[[#This Row],[Tuition &amp; fees]]+Table2[[#This Row],[Books &amp; supplies]]+Table2[[#This Row],[Transportation]]+Table2[[#This Row],[Personal expenses]]+Table2[[#This Row],[R&amp;B on campus]])</f>
        <v>66609</v>
      </c>
      <c r="K21" s="34">
        <f>Table2[[#This Row],[Tuition &amp; fees]]+Table2[[#This Row],[Books &amp; supplies]]+Table2[[#This Row],[Transportation]]+Table2[[#This Row],[Personal expenses]]+Table2[[#This Row],[ R&amp;B off campus (indep)]]</f>
        <v>66265</v>
      </c>
      <c r="L21" s="29">
        <f>Table2[[#This Row],[Tuition &amp; fees]]+Table2[[#This Row],[Books &amp; supplies]]+Table2[[#This Row],[Transportation]]+Table2[[#This Row],[Personal expenses]]+Table2[[#This Row],[ R&amp;B w/family]]</f>
        <v>58299</v>
      </c>
      <c r="M21" s="76">
        <f>G21-I21</f>
        <v>8310</v>
      </c>
      <c r="N21" s="126" t="s">
        <v>52</v>
      </c>
    </row>
    <row r="22" spans="1:14" ht="16.5" customHeight="1" x14ac:dyDescent="0.25">
      <c r="A22" s="74" t="s">
        <v>53</v>
      </c>
      <c r="B22" s="54">
        <v>5586</v>
      </c>
      <c r="C22" s="50">
        <v>1000</v>
      </c>
      <c r="D22" s="50">
        <v>1260</v>
      </c>
      <c r="E22" s="51">
        <v>2250</v>
      </c>
      <c r="F22" s="115">
        <f>B22</f>
        <v>5586</v>
      </c>
      <c r="G22" s="47">
        <v>0</v>
      </c>
      <c r="H22" s="53">
        <v>10650</v>
      </c>
      <c r="I22" s="82">
        <v>3516</v>
      </c>
      <c r="J22" s="43" t="s">
        <v>26</v>
      </c>
      <c r="K22" s="100">
        <f>Table2[[#This Row],[Tuition &amp; fees]]+Table2[[#This Row],[Books &amp; supplies]]+Table2[[#This Row],[Transportation]]+Table2[[#This Row],[Personal expenses]]+Table2[[#This Row],[ R&amp;B off campus (indep)]]</f>
        <v>20746</v>
      </c>
      <c r="L22" s="121">
        <f>Table2[[#This Row],[Tuition &amp; fees]]+Table2[[#This Row],[Books &amp; supplies]]+Table2[[#This Row],[Transportation]]+Table2[[#This Row],[Personal expenses]]+Table2[[#This Row],[ R&amp;B w/family]]</f>
        <v>13612</v>
      </c>
      <c r="M22" s="85">
        <f>H22-I22</f>
        <v>7134</v>
      </c>
      <c r="N22" s="126" t="s">
        <v>54</v>
      </c>
    </row>
    <row r="23" spans="1:14" s="30" customFormat="1" ht="16.5" customHeight="1" x14ac:dyDescent="0.25">
      <c r="A23" s="74" t="s">
        <v>55</v>
      </c>
      <c r="B23" s="59">
        <v>41660</v>
      </c>
      <c r="C23" s="50">
        <v>1000</v>
      </c>
      <c r="D23" s="50">
        <v>2000</v>
      </c>
      <c r="E23" s="51">
        <v>1000</v>
      </c>
      <c r="F23" s="113">
        <f>Table2[[#This Row],[Tuition &amp; fees]]+Table2[[#This Row],[R&amp;B on campus]]</f>
        <v>55500</v>
      </c>
      <c r="G23" s="32">
        <v>13840</v>
      </c>
      <c r="H23" s="46">
        <v>8348</v>
      </c>
      <c r="I23" s="80">
        <v>4500</v>
      </c>
      <c r="J23" s="32">
        <f>SUM(Table2[[#This Row],[Tuition &amp; fees]]+Table2[[#This Row],[Books &amp; supplies]]+Table2[[#This Row],[Transportation]]+Table2[[#This Row],[Personal expenses]]+Table2[[#This Row],[R&amp;B on campus]])</f>
        <v>59500</v>
      </c>
      <c r="K23" s="34">
        <f>Table2[[#This Row],[Tuition &amp; fees]]+Table2[[#This Row],[Books &amp; supplies]]+Table2[[#This Row],[Transportation]]+Table2[[#This Row],[Personal expenses]]+Table2[[#This Row],[ R&amp;B off campus (indep)]]</f>
        <v>54008</v>
      </c>
      <c r="L23" s="29">
        <f>Table2[[#This Row],[Tuition &amp; fees]]+Table2[[#This Row],[Books &amp; supplies]]+Table2[[#This Row],[Transportation]]+Table2[[#This Row],[Personal expenses]]+Table2[[#This Row],[ R&amp;B w/family]]</f>
        <v>50160</v>
      </c>
      <c r="M23" s="76">
        <f>G23-I23</f>
        <v>9340</v>
      </c>
      <c r="N23" s="126" t="s">
        <v>56</v>
      </c>
    </row>
    <row r="24" spans="1:14" s="30" customFormat="1" ht="16.5" customHeight="1" x14ac:dyDescent="0.25">
      <c r="A24" s="74" t="s">
        <v>57</v>
      </c>
      <c r="B24" s="61">
        <v>37158</v>
      </c>
      <c r="C24" s="15">
        <v>1413</v>
      </c>
      <c r="D24" s="15">
        <v>1413</v>
      </c>
      <c r="E24" s="29">
        <v>1413</v>
      </c>
      <c r="F24" s="113">
        <f>Table2[[#This Row],[Tuition &amp; fees]]+Table2[[#This Row],[R&amp;B on campus]]</f>
        <v>51567</v>
      </c>
      <c r="G24" s="32">
        <v>14409</v>
      </c>
      <c r="H24" s="52">
        <v>13404</v>
      </c>
      <c r="I24" s="83">
        <v>4302</v>
      </c>
      <c r="J24" s="32">
        <f>SUM(Table2[[#This Row],[Tuition &amp; fees]]+Table2[[#This Row],[Books &amp; supplies]]+Table2[[#This Row],[Transportation]]+Table2[[#This Row],[Personal expenses]]+Table2[[#This Row],[R&amp;B on campus]])</f>
        <v>55806</v>
      </c>
      <c r="K24" s="34">
        <f>Table2[[#This Row],[Tuition &amp; fees]]+Table2[[#This Row],[Books &amp; supplies]]+Table2[[#This Row],[Transportation]]+Table2[[#This Row],[Personal expenses]]+Table2[[#This Row],[ R&amp;B off campus (indep)]]</f>
        <v>54801</v>
      </c>
      <c r="L24" s="33">
        <f>Table2[[#This Row],[Tuition &amp; fees]]+Table2[[#This Row],[Books &amp; supplies]]+Table2[[#This Row],[Transportation]]+Table2[[#This Row],[Personal expenses]]+Table2[[#This Row],[ R&amp;B w/family]]</f>
        <v>45699</v>
      </c>
      <c r="M24" s="76">
        <f>G24-I24</f>
        <v>10107</v>
      </c>
      <c r="N24" s="128" t="s">
        <v>58</v>
      </c>
    </row>
    <row r="25" spans="1:14" s="30" customFormat="1" ht="15" customHeight="1" x14ac:dyDescent="0.25">
      <c r="A25" s="74" t="s">
        <v>59</v>
      </c>
      <c r="B25" s="59">
        <v>50328</v>
      </c>
      <c r="C25" s="60">
        <v>900</v>
      </c>
      <c r="D25" s="60">
        <v>1650</v>
      </c>
      <c r="E25" s="29">
        <v>2400</v>
      </c>
      <c r="F25" s="113">
        <f>Table2[[#This Row],[Tuition &amp; fees]]+Table2[[#This Row],[R&amp;B on campus]]</f>
        <v>63852</v>
      </c>
      <c r="G25" s="32">
        <v>13524</v>
      </c>
      <c r="H25" s="52">
        <v>12780</v>
      </c>
      <c r="I25" s="78">
        <v>5100</v>
      </c>
      <c r="J25" s="32">
        <f>SUM(Table2[[#This Row],[Tuition &amp; fees]]+Table2[[#This Row],[Books &amp; supplies]]+Table2[[#This Row],[Transportation]]+Table2[[#This Row],[Personal expenses]]+Table2[[#This Row],[R&amp;B on campus]])</f>
        <v>68802</v>
      </c>
      <c r="K25" s="34">
        <f>Table2[[#This Row],[Tuition &amp; fees]]+Table2[[#This Row],[Books &amp; supplies]]+Table2[[#This Row],[Transportation]]+Table2[[#This Row],[Personal expenses]]+Table2[[#This Row],[ R&amp;B off campus (indep)]]</f>
        <v>68058</v>
      </c>
      <c r="L25" s="29">
        <f>Table2[[#This Row],[Tuition &amp; fees]]+Table2[[#This Row],[Books &amp; supplies]]+Table2[[#This Row],[Transportation]]+Table2[[#This Row],[Personal expenses]]+Table2[[#This Row],[ R&amp;B w/family]]</f>
        <v>60378</v>
      </c>
      <c r="M25" s="76">
        <f>G25-I25</f>
        <v>8424</v>
      </c>
      <c r="N25" s="126" t="s">
        <v>60</v>
      </c>
    </row>
    <row r="26" spans="1:14" ht="16.5" customHeight="1" x14ac:dyDescent="0.25">
      <c r="A26" s="74" t="s">
        <v>61</v>
      </c>
      <c r="B26" s="59">
        <v>5100</v>
      </c>
      <c r="C26" s="60">
        <v>750</v>
      </c>
      <c r="D26" s="60">
        <v>1950</v>
      </c>
      <c r="E26" s="29">
        <v>1800</v>
      </c>
      <c r="F26" s="110">
        <f>B26</f>
        <v>5100</v>
      </c>
      <c r="G26" s="44">
        <v>0</v>
      </c>
      <c r="H26" s="45">
        <v>16500</v>
      </c>
      <c r="I26" s="14">
        <v>7800</v>
      </c>
      <c r="J26" s="43" t="s">
        <v>26</v>
      </c>
      <c r="K26" s="100">
        <f>Table2[[#This Row],[Tuition &amp; fees]]+Table2[[#This Row],[Books &amp; supplies]]+Table2[[#This Row],[Transportation]]+Table2[[#This Row],[Personal expenses]]+Table2[[#This Row],[ R&amp;B off campus (indep)]]</f>
        <v>26100</v>
      </c>
      <c r="L26" s="121">
        <f>Table2[[#This Row],[Tuition &amp; fees]]+Table2[[#This Row],[Books &amp; supplies]]+Table2[[#This Row],[Transportation]]+Table2[[#This Row],[Personal expenses]]+Table2[[#This Row],[ R&amp;B w/family]]</f>
        <v>17400</v>
      </c>
      <c r="M26" s="85">
        <f>H26-I26</f>
        <v>8700</v>
      </c>
      <c r="N26" s="128" t="s">
        <v>62</v>
      </c>
    </row>
    <row r="27" spans="1:14" ht="16.5" customHeight="1" x14ac:dyDescent="0.25">
      <c r="A27" s="75" t="s">
        <v>63</v>
      </c>
      <c r="B27" s="55">
        <v>4592</v>
      </c>
      <c r="C27" s="56">
        <v>900</v>
      </c>
      <c r="D27" s="56">
        <v>1236</v>
      </c>
      <c r="E27" s="57">
        <v>2478</v>
      </c>
      <c r="F27" s="110">
        <f>B27</f>
        <v>4592</v>
      </c>
      <c r="G27" s="44">
        <v>0</v>
      </c>
      <c r="H27" s="45">
        <v>11118</v>
      </c>
      <c r="I27" s="14">
        <v>3468</v>
      </c>
      <c r="J27" s="43" t="s">
        <v>26</v>
      </c>
      <c r="K27" s="100">
        <f>Table2[[#This Row],[Tuition &amp; fees]]+Table2[[#This Row],[Books &amp; supplies]]+Table2[[#This Row],[Transportation]]+Table2[[#This Row],[Personal expenses]]+Table2[[#This Row],[ R&amp;B off campus (indep)]]</f>
        <v>20324</v>
      </c>
      <c r="L27" s="121">
        <f>Table2[[#This Row],[Tuition &amp; fees]]+Table2[[#This Row],[Books &amp; supplies]]+Table2[[#This Row],[Transportation]]+Table2[[#This Row],[Personal expenses]]+Table2[[#This Row],[ R&amp;B w/family]]</f>
        <v>12674</v>
      </c>
      <c r="M27" s="85">
        <f>H27-I27</f>
        <v>7650</v>
      </c>
      <c r="N27" s="126" t="s">
        <v>64</v>
      </c>
    </row>
    <row r="28" spans="1:14" ht="16.5" customHeight="1" x14ac:dyDescent="0.25">
      <c r="A28" s="75" t="s">
        <v>65</v>
      </c>
      <c r="B28" s="61">
        <v>4856.99</v>
      </c>
      <c r="C28" s="56">
        <v>900</v>
      </c>
      <c r="D28" s="56">
        <v>1200</v>
      </c>
      <c r="E28" s="57">
        <v>1920</v>
      </c>
      <c r="F28" s="110" t="s">
        <v>45</v>
      </c>
      <c r="G28" s="47">
        <v>0</v>
      </c>
      <c r="H28" s="48">
        <v>10770</v>
      </c>
      <c r="I28" s="79">
        <v>3360</v>
      </c>
      <c r="J28" s="43" t="s">
        <v>26</v>
      </c>
      <c r="K28" s="100">
        <f>Table2[[#This Row],[Tuition &amp; fees]]+Table2[[#This Row],[Books &amp; supplies]]+Table2[[#This Row],[Transportation]]+Table2[[#This Row],[Personal expenses]]+Table2[[#This Row],[ R&amp;B off campus (indep)]]</f>
        <v>19646.989999999998</v>
      </c>
      <c r="L28" s="121">
        <f>Table2[[#This Row],[Tuition &amp; fees]]+Table2[[#This Row],[Books &amp; supplies]]+Table2[[#This Row],[Transportation]]+Table2[[#This Row],[Personal expenses]]+Table2[[#This Row],[ R&amp;B w/family]]</f>
        <v>12236.99</v>
      </c>
      <c r="M28" s="85">
        <f>H28-I28</f>
        <v>7410</v>
      </c>
      <c r="N28" s="126" t="s">
        <v>66</v>
      </c>
    </row>
    <row r="29" spans="1:14" ht="16.5" customHeight="1" x14ac:dyDescent="0.25">
      <c r="A29" s="75" t="s">
        <v>67</v>
      </c>
      <c r="B29" s="54">
        <v>4929</v>
      </c>
      <c r="C29" s="50">
        <v>942</v>
      </c>
      <c r="D29" s="56">
        <v>1260</v>
      </c>
      <c r="E29" s="57">
        <v>2265</v>
      </c>
      <c r="F29" s="110" t="s">
        <v>45</v>
      </c>
      <c r="G29" s="44">
        <v>0</v>
      </c>
      <c r="H29" s="45">
        <v>10650</v>
      </c>
      <c r="I29" s="14">
        <v>3516</v>
      </c>
      <c r="J29" s="43" t="s">
        <v>26</v>
      </c>
      <c r="K29" s="100">
        <f>Table2[[#This Row],[Tuition &amp; fees]]+Table2[[#This Row],[Books &amp; supplies]]+Table2[[#This Row],[Transportation]]+Table2[[#This Row],[Personal expenses]]+Table2[[#This Row],[ R&amp;B off campus (indep)]]</f>
        <v>20046</v>
      </c>
      <c r="L29" s="121">
        <f>Table2[[#This Row],[Tuition &amp; fees]]+Table2[[#This Row],[Books &amp; supplies]]+Table2[[#This Row],[Transportation]]+Table2[[#This Row],[Personal expenses]]+Table2[[#This Row],[ R&amp;B w/family]]</f>
        <v>12912</v>
      </c>
      <c r="M29" s="85">
        <f>H29-I29</f>
        <v>7134</v>
      </c>
      <c r="N29" s="128" t="s">
        <v>68</v>
      </c>
    </row>
    <row r="30" spans="1:14" s="30" customFormat="1" ht="16.5" customHeight="1" x14ac:dyDescent="0.25">
      <c r="A30" s="74" t="s">
        <v>69</v>
      </c>
      <c r="B30" s="59">
        <v>57330</v>
      </c>
      <c r="C30" s="60">
        <v>1000</v>
      </c>
      <c r="D30" s="60">
        <v>500</v>
      </c>
      <c r="E30" s="29">
        <v>2014</v>
      </c>
      <c r="F30" s="113">
        <f>Table2[[#This Row],[Tuition &amp; fees]]+Table2[[#This Row],[R&amp;B on campus]]</f>
        <v>71760</v>
      </c>
      <c r="G30" s="32">
        <v>14430</v>
      </c>
      <c r="H30" s="52">
        <v>10140</v>
      </c>
      <c r="I30" s="80">
        <v>3210</v>
      </c>
      <c r="J30" s="32">
        <f>SUM(Table2[[#This Row],[Tuition &amp; fees]]+Table2[[#This Row],[Books &amp; supplies]]+Table2[[#This Row],[Transportation]]+Table2[[#This Row],[Personal expenses]]+Table2[[#This Row],[R&amp;B on campus]])</f>
        <v>75274</v>
      </c>
      <c r="K30" s="34">
        <f>Table2[[#This Row],[Tuition &amp; fees]]+Table2[[#This Row],[Books &amp; supplies]]+Table2[[#This Row],[Transportation]]+Table2[[#This Row],[Personal expenses]]+Table2[[#This Row],[ R&amp;B off campus (indep)]]</f>
        <v>70984</v>
      </c>
      <c r="L30" s="31">
        <f>Table2[[#This Row],[Tuition &amp; fees]]+Table2[[#This Row],[Books &amp; supplies]]+Table2[[#This Row],[Transportation]]+Table2[[#This Row],[Personal expenses]]+Table2[[#This Row],[ R&amp;B w/family]]</f>
        <v>64054</v>
      </c>
      <c r="M30" s="76">
        <f>G30-I30</f>
        <v>11220</v>
      </c>
      <c r="N30" s="126" t="s">
        <v>70</v>
      </c>
    </row>
    <row r="31" spans="1:14" ht="16.5" customHeight="1" x14ac:dyDescent="0.25">
      <c r="A31" s="75" t="s">
        <v>71</v>
      </c>
      <c r="B31" s="61">
        <v>12225</v>
      </c>
      <c r="C31" s="15">
        <v>900</v>
      </c>
      <c r="D31" s="15">
        <v>1602</v>
      </c>
      <c r="E31" s="31">
        <v>2454</v>
      </c>
      <c r="F31" s="109">
        <f>Table2[[#This Row],[Tuition &amp; fees]]</f>
        <v>12225</v>
      </c>
      <c r="G31" s="44">
        <v>0</v>
      </c>
      <c r="H31" s="45">
        <v>15282</v>
      </c>
      <c r="I31" s="79">
        <v>4602</v>
      </c>
      <c r="J31" s="43" t="s">
        <v>26</v>
      </c>
      <c r="K31" s="42">
        <f>Table2[[#This Row],[Tuition &amp; fees]]+Table2[[#This Row],[Books &amp; supplies]]+Table2[[#This Row],[Transportation]]+Table2[[#This Row],[Personal expenses]]+Table2[[#This Row],[ R&amp;B off campus (indep)]]</f>
        <v>32463</v>
      </c>
      <c r="L31" s="13">
        <f>Table2[[#This Row],[Tuition &amp; fees]]+Table2[[#This Row],[Books &amp; supplies]]+Table2[[#This Row],[Transportation]]+Table2[[#This Row],[Personal expenses]]+Table2[[#This Row],[ R&amp;B w/family]]</f>
        <v>21783</v>
      </c>
      <c r="M31" s="85">
        <f>H31-I31</f>
        <v>10680</v>
      </c>
      <c r="N31" s="128" t="s">
        <v>72</v>
      </c>
    </row>
    <row r="32" spans="1:14" ht="16.5" customHeight="1" x14ac:dyDescent="0.25">
      <c r="A32" s="75" t="s">
        <v>73</v>
      </c>
      <c r="B32" s="61">
        <v>12616</v>
      </c>
      <c r="C32" s="15">
        <v>1260</v>
      </c>
      <c r="D32" s="15">
        <v>1260</v>
      </c>
      <c r="E32" s="31">
        <v>1260</v>
      </c>
      <c r="F32" s="109">
        <f>Table2[[#This Row],[Tuition &amp; fees]]+Table2[[#This Row],[R&amp;B on campus]]</f>
        <v>28684</v>
      </c>
      <c r="G32" s="44">
        <v>16068</v>
      </c>
      <c r="H32" s="45">
        <v>16068</v>
      </c>
      <c r="I32" s="79">
        <v>4725</v>
      </c>
      <c r="J32" s="43">
        <f>SUM(Table2[[#This Row],[Tuition &amp; fees]]+Table2[[#This Row],[Books &amp; supplies]]+Table2[[#This Row],[Transportation]]+Table2[[#This Row],[Personal expenses]]+Table2[[#This Row],[R&amp;B on campus]])</f>
        <v>32464</v>
      </c>
      <c r="K32" s="42">
        <f>Table2[[#This Row],[Tuition &amp; fees]]+Table2[[#This Row],[Books &amp; supplies]]+Table2[[#This Row],[Transportation]]+Table2[[#This Row],[Personal expenses]]+Table2[[#This Row],[ R&amp;B off campus (indep)]]</f>
        <v>32464</v>
      </c>
      <c r="L32" s="13">
        <f>Table2[[#This Row],[Tuition &amp; fees]]+Table2[[#This Row],[Books &amp; supplies]]+Table2[[#This Row],[Transportation]]+Table2[[#This Row],[Personal expenses]]+Table2[[#This Row],[ R&amp;B w/family]]</f>
        <v>21121</v>
      </c>
      <c r="M32" s="85">
        <f>G32-I32</f>
        <v>11343</v>
      </c>
      <c r="N32" s="128" t="s">
        <v>74</v>
      </c>
    </row>
    <row r="33" spans="1:14" s="30" customFormat="1" ht="16.5" customHeight="1" x14ac:dyDescent="0.25">
      <c r="A33" s="75" t="s">
        <v>75</v>
      </c>
      <c r="B33" s="61">
        <v>12628</v>
      </c>
      <c r="C33" s="15">
        <v>1454</v>
      </c>
      <c r="D33" s="15">
        <v>1454</v>
      </c>
      <c r="E33" s="31">
        <v>1454</v>
      </c>
      <c r="F33" s="109">
        <f>Table2[[#This Row],[Tuition &amp; fees]]+Table2[[#This Row],[R&amp;B on campus]]</f>
        <v>12628</v>
      </c>
      <c r="G33" s="32">
        <v>0</v>
      </c>
      <c r="H33" s="46">
        <v>14220</v>
      </c>
      <c r="I33" s="80">
        <v>4632</v>
      </c>
      <c r="J33" s="32" t="s">
        <v>26</v>
      </c>
      <c r="K33" s="34">
        <f>Table2[[#This Row],[Tuition &amp; fees]]+Table2[[#This Row],[Books &amp; supplies]]+Table2[[#This Row],[Transportation]]+Table2[[#This Row],[Personal expenses]]+Table2[[#This Row],[ R&amp;B off campus (indep)]]</f>
        <v>31210</v>
      </c>
      <c r="L33" s="29">
        <f>Table2[[#This Row],[Tuition &amp; fees]]+Table2[[#This Row],[Books &amp; supplies]]+Table2[[#This Row],[Transportation]]+Table2[[#This Row],[Personal expenses]]+Table2[[#This Row],[ R&amp;B w/family]]</f>
        <v>21622</v>
      </c>
      <c r="M33" s="76">
        <f>H33-I33</f>
        <v>9588</v>
      </c>
      <c r="N33" s="126" t="s">
        <v>76</v>
      </c>
    </row>
    <row r="34" spans="1:14" s="30" customFormat="1" ht="16.5" customHeight="1" x14ac:dyDescent="0.25">
      <c r="A34" s="75" t="s">
        <v>77</v>
      </c>
      <c r="B34" s="61">
        <v>30672</v>
      </c>
      <c r="C34" s="15">
        <v>942</v>
      </c>
      <c r="D34" s="15">
        <v>1200</v>
      </c>
      <c r="E34" s="31">
        <v>1812</v>
      </c>
      <c r="F34" s="109">
        <f>Table2[[#This Row],[Tuition &amp; fees]]+Table2[[#This Row],[R&amp;B on campus]]</f>
        <v>40491</v>
      </c>
      <c r="G34" s="32">
        <v>9819</v>
      </c>
      <c r="H34" s="52">
        <f>4554+3384</f>
        <v>7938</v>
      </c>
      <c r="I34" s="80">
        <v>3360</v>
      </c>
      <c r="J34" s="32">
        <f>SUM(Table2[[#This Row],[Tuition &amp; fees]]+Table2[[#This Row],[Books &amp; supplies]]+Table2[[#This Row],[Transportation]]+Table2[[#This Row],[Personal expenses]]+Table2[[#This Row],[R&amp;B on campus]])</f>
        <v>44445</v>
      </c>
      <c r="K34" s="34">
        <f>Table2[[#This Row],[Tuition &amp; fees]]+Table2[[#This Row],[Books &amp; supplies]]+Table2[[#This Row],[Transportation]]+Table2[[#This Row],[Personal expenses]]+Table2[[#This Row],[ R&amp;B off campus (indep)]]</f>
        <v>42564</v>
      </c>
      <c r="L34" s="31">
        <f>Table2[[#This Row],[Tuition &amp; fees]]+Table2[[#This Row],[Books &amp; supplies]]+Table2[[#This Row],[Transportation]]+Table2[[#This Row],[Personal expenses]]+Table2[[#This Row],[ R&amp;B w/family]]</f>
        <v>37986</v>
      </c>
      <c r="M34" s="77">
        <f>G34-I34</f>
        <v>6459</v>
      </c>
      <c r="N34" s="126" t="s">
        <v>78</v>
      </c>
    </row>
    <row r="35" spans="1:14" ht="16.5" customHeight="1" x14ac:dyDescent="0.25">
      <c r="A35" s="74" t="s">
        <v>79</v>
      </c>
      <c r="B35" s="59">
        <v>6350</v>
      </c>
      <c r="C35" s="60">
        <v>480</v>
      </c>
      <c r="D35" s="60">
        <v>717</v>
      </c>
      <c r="E35" s="29">
        <v>1126</v>
      </c>
      <c r="F35" s="109">
        <f>10760+1313+6822+4300</f>
        <v>23195</v>
      </c>
      <c r="G35" s="44">
        <v>6299</v>
      </c>
      <c r="H35" s="48">
        <v>11118</v>
      </c>
      <c r="I35" s="79">
        <v>3470</v>
      </c>
      <c r="J35" s="43">
        <f>SUM(Table2[[#This Row],[Tuition &amp; fees]]+Table2[[#This Row],[Books &amp; supplies]]+Table2[[#This Row],[Transportation]]+Table2[[#This Row],[Personal expenses]]+Table2[[#This Row],[R&amp;B on campus]])</f>
        <v>14972</v>
      </c>
      <c r="K35" s="42">
        <f>Table2[[#This Row],[Tuition &amp; fees]]+Table2[[#This Row],[Books &amp; supplies]]+Table2[[#This Row],[Transportation]]+Table2[[#This Row],[Personal expenses]]+Table2[[#This Row],[ R&amp;B off campus (indep)]]</f>
        <v>19791</v>
      </c>
      <c r="L35" s="14">
        <f>Table2[[#This Row],[Tuition &amp; fees]]+Table2[[#This Row],[Books &amp; supplies]]+Table2[[#This Row],[Transportation]]+Table2[[#This Row],[Personal expenses]]+Table2[[#This Row],[ R&amp;B w/family]]</f>
        <v>12143</v>
      </c>
      <c r="M35" s="85">
        <f>(G35-I35)*2</f>
        <v>5658</v>
      </c>
      <c r="N35" s="128" t="s">
        <v>80</v>
      </c>
    </row>
    <row r="36" spans="1:14" ht="16.5" customHeight="1" x14ac:dyDescent="0.25">
      <c r="A36" s="75" t="s">
        <v>81</v>
      </c>
      <c r="B36" s="59">
        <v>6350</v>
      </c>
      <c r="C36" s="15">
        <v>480</v>
      </c>
      <c r="D36" s="15">
        <v>717</v>
      </c>
      <c r="E36" s="31">
        <v>1126</v>
      </c>
      <c r="F36" s="109">
        <f>Table2[[#This Row],[Tuition &amp; fees]]+Table2[[#This Row],[R&amp;B on campus]]</f>
        <v>12649</v>
      </c>
      <c r="G36" s="44">
        <v>6299</v>
      </c>
      <c r="H36" s="48">
        <v>11118</v>
      </c>
      <c r="I36" s="79">
        <v>3470</v>
      </c>
      <c r="J36" s="43">
        <f>SUM(Table2[[#This Row],[Tuition &amp; fees]]+Table2[[#This Row],[Books &amp; supplies]]+Table2[[#This Row],[Transportation]]+Table2[[#This Row],[Personal expenses]]+Table2[[#This Row],[R&amp;B on campus]])</f>
        <v>14972</v>
      </c>
      <c r="K36" s="42">
        <f>Table2[[#This Row],[Tuition &amp; fees]]+Table2[[#This Row],[Books &amp; supplies]]+Table2[[#This Row],[Transportation]]+Table2[[#This Row],[Personal expenses]]+Table2[[#This Row],[ R&amp;B off campus (indep)]]</f>
        <v>19791</v>
      </c>
      <c r="L36" s="14">
        <f>Table2[[#This Row],[Tuition &amp; fees]]+Table2[[#This Row],[Books &amp; supplies]]+Table2[[#This Row],[Transportation]]+Table2[[#This Row],[Personal expenses]]+Table2[[#This Row],[ R&amp;B w/family]]</f>
        <v>12143</v>
      </c>
      <c r="M36" s="85">
        <f t="shared" ref="M36:M44" si="1">G36-I36</f>
        <v>2829</v>
      </c>
      <c r="N36" s="128" t="s">
        <v>80</v>
      </c>
    </row>
    <row r="37" spans="1:14" ht="16.5" customHeight="1" x14ac:dyDescent="0.25">
      <c r="A37" s="75" t="s">
        <v>82</v>
      </c>
      <c r="B37" s="61">
        <v>6350</v>
      </c>
      <c r="C37" s="15">
        <v>480</v>
      </c>
      <c r="D37" s="15">
        <v>717</v>
      </c>
      <c r="E37" s="31">
        <v>1126</v>
      </c>
      <c r="F37" s="109">
        <f>Table2[[#This Row],[Tuition &amp; fees]]+Table2[[#This Row],[R&amp;B on campus]]</f>
        <v>12649</v>
      </c>
      <c r="G37" s="44">
        <v>6299</v>
      </c>
      <c r="H37" s="48">
        <v>11118</v>
      </c>
      <c r="I37" s="79">
        <v>3470</v>
      </c>
      <c r="J37" s="43">
        <f>SUM(Table2[[#This Row],[Tuition &amp; fees]]+Table2[[#This Row],[Books &amp; supplies]]+Table2[[#This Row],[Transportation]]+Table2[[#This Row],[Personal expenses]]+Table2[[#This Row],[R&amp;B on campus]])</f>
        <v>14972</v>
      </c>
      <c r="K37" s="42">
        <f>Table2[[#This Row],[Tuition &amp; fees]]+Table2[[#This Row],[Books &amp; supplies]]+Table2[[#This Row],[Transportation]]+Table2[[#This Row],[Personal expenses]]+Table2[[#This Row],[ R&amp;B off campus (indep)]]</f>
        <v>19791</v>
      </c>
      <c r="L37" s="14">
        <f>Table2[[#This Row],[Tuition &amp; fees]]+Table2[[#This Row],[Books &amp; supplies]]+Table2[[#This Row],[Transportation]]+Table2[[#This Row],[Personal expenses]]+Table2[[#This Row],[ R&amp;B w/family]]</f>
        <v>12143</v>
      </c>
      <c r="M37" s="85">
        <f t="shared" si="1"/>
        <v>2829</v>
      </c>
      <c r="N37" s="128" t="s">
        <v>80</v>
      </c>
    </row>
    <row r="38" spans="1:14" ht="16.5" customHeight="1" x14ac:dyDescent="0.25">
      <c r="A38" s="75" t="s">
        <v>83</v>
      </c>
      <c r="B38" s="61">
        <v>6350</v>
      </c>
      <c r="C38" s="15">
        <v>480</v>
      </c>
      <c r="D38" s="15">
        <v>717</v>
      </c>
      <c r="E38" s="31">
        <v>1126</v>
      </c>
      <c r="F38" s="109">
        <f>Table2[[#This Row],[Tuition &amp; fees]]+Table2[[#This Row],[R&amp;B on campus]]</f>
        <v>12649</v>
      </c>
      <c r="G38" s="44">
        <v>6299</v>
      </c>
      <c r="H38" s="48">
        <v>11118</v>
      </c>
      <c r="I38" s="79">
        <v>3470</v>
      </c>
      <c r="J38" s="43">
        <f>SUM(Table2[[#This Row],[Tuition &amp; fees]]+Table2[[#This Row],[Books &amp; supplies]]+Table2[[#This Row],[Transportation]]+Table2[[#This Row],[Personal expenses]]+Table2[[#This Row],[R&amp;B on campus]])</f>
        <v>14972</v>
      </c>
      <c r="K38" s="42">
        <f>Table2[[#This Row],[Tuition &amp; fees]]+Table2[[#This Row],[Books &amp; supplies]]+Table2[[#This Row],[Transportation]]+Table2[[#This Row],[Personal expenses]]+Table2[[#This Row],[ R&amp;B off campus (indep)]]</f>
        <v>19791</v>
      </c>
      <c r="L38" s="14">
        <f>Table2[[#This Row],[Tuition &amp; fees]]+Table2[[#This Row],[Books &amp; supplies]]+Table2[[#This Row],[Transportation]]+Table2[[#This Row],[Personal expenses]]+Table2[[#This Row],[ R&amp;B w/family]]</f>
        <v>12143</v>
      </c>
      <c r="M38" s="85">
        <f t="shared" si="1"/>
        <v>2829</v>
      </c>
      <c r="N38" s="128" t="s">
        <v>80</v>
      </c>
    </row>
    <row r="39" spans="1:14" ht="15.75" customHeight="1" x14ac:dyDescent="0.25">
      <c r="A39" s="75" t="s">
        <v>84</v>
      </c>
      <c r="B39" s="55">
        <v>4420</v>
      </c>
      <c r="C39" s="56">
        <v>942</v>
      </c>
      <c r="D39" s="56">
        <v>1260</v>
      </c>
      <c r="E39" s="57">
        <v>2013</v>
      </c>
      <c r="F39" s="109">
        <f>Table2[[#This Row],[Tuition &amp; fees]]+Table2[[#This Row],[R&amp;B on campus]]</f>
        <v>11170</v>
      </c>
      <c r="G39" s="44">
        <v>6750</v>
      </c>
      <c r="H39" s="45">
        <v>10650</v>
      </c>
      <c r="I39" s="14">
        <v>3516</v>
      </c>
      <c r="J39" s="43">
        <f>SUM(Table2[[#This Row],[Tuition &amp; fees]]+Table2[[#This Row],[Books &amp; supplies]]+Table2[[#This Row],[Transportation]]+Table2[[#This Row],[Personal expenses]]+Table2[[#This Row],[R&amp;B on campus]])</f>
        <v>15385</v>
      </c>
      <c r="K39" s="100">
        <f>Table2[[#This Row],[Tuition &amp; fees]]+Table2[[#This Row],[Books &amp; supplies]]+Table2[[#This Row],[Transportation]]+Table2[[#This Row],[Personal expenses]]+Table2[[#This Row],[ R&amp;B off campus (indep)]]</f>
        <v>19285</v>
      </c>
      <c r="L39" s="121">
        <f>Table2[[#This Row],[Tuition &amp; fees]]+Table2[[#This Row],[Books &amp; supplies]]+Table2[[#This Row],[Transportation]]+Table2[[#This Row],[Personal expenses]]+Table2[[#This Row],[ R&amp;B w/family]]</f>
        <v>12151</v>
      </c>
      <c r="M39" s="85">
        <f t="shared" si="1"/>
        <v>3234</v>
      </c>
      <c r="N39" s="126" t="s">
        <v>85</v>
      </c>
    </row>
    <row r="40" spans="1:14" ht="16.5" customHeight="1" x14ac:dyDescent="0.25">
      <c r="A40" s="74" t="s">
        <v>86</v>
      </c>
      <c r="B40" s="59">
        <v>10742</v>
      </c>
      <c r="C40" s="60">
        <v>1086</v>
      </c>
      <c r="D40" s="60">
        <v>1461</v>
      </c>
      <c r="E40" s="29">
        <v>2670</v>
      </c>
      <c r="F40" s="109">
        <f>Table2[[#This Row],[Tuition &amp; fees]]+Table2[[#This Row],[R&amp;B on campus]]</f>
        <v>25433</v>
      </c>
      <c r="G40" s="44">
        <v>14691</v>
      </c>
      <c r="H40" s="45">
        <v>10140</v>
      </c>
      <c r="I40" s="14">
        <v>3583</v>
      </c>
      <c r="J40" s="43">
        <f>SUM(Table2[[#This Row],[Tuition &amp; fees]]+Table2[[#This Row],[Books &amp; supplies]]+Table2[[#This Row],[Transportation]]+Table2[[#This Row],[Personal expenses]]+Table2[[#This Row],[R&amp;B on campus]])</f>
        <v>30650</v>
      </c>
      <c r="K40" s="42">
        <f>Table2[[#This Row],[Tuition &amp; fees]]+Table2[[#This Row],[Books &amp; supplies]]+Table2[[#This Row],[Transportation]]+Table2[[#This Row],[Personal expenses]]+Table2[[#This Row],[ R&amp;B off campus (indep)]]</f>
        <v>26099</v>
      </c>
      <c r="L40" s="14">
        <f>Table2[[#This Row],[Tuition &amp; fees]]+Table2[[#This Row],[Books &amp; supplies]]+Table2[[#This Row],[Transportation]]+Table2[[#This Row],[Personal expenses]]+Table2[[#This Row],[ R&amp;B w/family]]</f>
        <v>19542</v>
      </c>
      <c r="M40" s="85">
        <f t="shared" si="1"/>
        <v>11108</v>
      </c>
      <c r="N40" s="126" t="s">
        <v>87</v>
      </c>
    </row>
    <row r="41" spans="1:14" ht="16.5" customHeight="1" x14ac:dyDescent="0.25">
      <c r="A41" s="74" t="s">
        <v>88</v>
      </c>
      <c r="B41" s="59">
        <v>58200</v>
      </c>
      <c r="C41" s="60">
        <v>1400</v>
      </c>
      <c r="D41" s="50">
        <v>250</v>
      </c>
      <c r="E41" s="51"/>
      <c r="F41" s="109">
        <f>Table2[[#This Row],[Tuition &amp; fees]]+Table2[[#This Row],[R&amp;B on campus]]</f>
        <v>72410</v>
      </c>
      <c r="G41" s="44">
        <v>14210</v>
      </c>
      <c r="H41" s="48">
        <v>10140</v>
      </c>
      <c r="I41" s="79">
        <v>3200</v>
      </c>
      <c r="J41" s="43">
        <f>SUM(Table2[[#This Row],[Tuition &amp; fees]]+Table2[[#This Row],[Books &amp; supplies]]+Table2[[#This Row],[Transportation]]+Table2[[#This Row],[Personal expenses]]+Table2[[#This Row],[R&amp;B on campus]])</f>
        <v>74060</v>
      </c>
      <c r="K41" s="42">
        <f>Table2[[#This Row],[Tuition &amp; fees]]+Table2[[#This Row],[Books &amp; supplies]]+Table2[[#This Row],[Transportation]]+Table2[[#This Row],[Personal expenses]]+Table2[[#This Row],[ R&amp;B off campus (indep)]]</f>
        <v>69990</v>
      </c>
      <c r="L41" s="14">
        <f>Table2[[#This Row],[Tuition &amp; fees]]+Table2[[#This Row],[Books &amp; supplies]]+Table2[[#This Row],[Transportation]]+Table2[[#This Row],[Personal expenses]]+Table2[[#This Row],[ R&amp;B w/family]]</f>
        <v>63050</v>
      </c>
      <c r="M41" s="85">
        <f t="shared" si="1"/>
        <v>11010</v>
      </c>
      <c r="N41" s="126" t="s">
        <v>89</v>
      </c>
    </row>
    <row r="42" spans="1:14" ht="16.5" customHeight="1" x14ac:dyDescent="0.25">
      <c r="A42" s="74" t="s">
        <v>90</v>
      </c>
      <c r="B42" s="54">
        <v>46350</v>
      </c>
      <c r="C42" s="50">
        <v>936</v>
      </c>
      <c r="D42" s="50">
        <v>1272</v>
      </c>
      <c r="E42" s="51">
        <v>2268</v>
      </c>
      <c r="F42" s="109">
        <f>Table2[[#This Row],[Tuition &amp; fees]]+Table2[[#This Row],[R&amp;B on campus]]</f>
        <v>58850</v>
      </c>
      <c r="G42" s="58">
        <v>12500</v>
      </c>
      <c r="H42" s="53">
        <v>10647</v>
      </c>
      <c r="I42" s="82">
        <v>3519</v>
      </c>
      <c r="J42" s="43">
        <f>SUM(Table2[[#This Row],[Tuition &amp; fees]]+Table2[[#This Row],[Books &amp; supplies]]+Table2[[#This Row],[Transportation]]+Table2[[#This Row],[Personal expenses]]+Table2[[#This Row],[R&amp;B on campus]])</f>
        <v>63326</v>
      </c>
      <c r="K42" s="42">
        <f>Table2[[#This Row],[Tuition &amp; fees]]+Table2[[#This Row],[Books &amp; supplies]]+Table2[[#This Row],[Transportation]]+Table2[[#This Row],[Personal expenses]]+Table2[[#This Row],[ R&amp;B off campus (indep)]]</f>
        <v>61473</v>
      </c>
      <c r="L42" s="123">
        <f>Table2[[#This Row],[Tuition &amp; fees]]+Table2[[#This Row],[Books &amp; supplies]]+Table2[[#This Row],[Transportation]]+Table2[[#This Row],[Personal expenses]]+Table2[[#This Row],[ R&amp;B w/family]]</f>
        <v>54345</v>
      </c>
      <c r="M42" s="85">
        <f t="shared" si="1"/>
        <v>8981</v>
      </c>
      <c r="N42" s="126" t="s">
        <v>91</v>
      </c>
    </row>
    <row r="43" spans="1:14" ht="16.5" customHeight="1" x14ac:dyDescent="0.25">
      <c r="A43" s="74" t="s">
        <v>92</v>
      </c>
      <c r="B43" s="59">
        <v>4398</v>
      </c>
      <c r="C43" s="50">
        <v>930</v>
      </c>
      <c r="D43" s="50">
        <v>1242</v>
      </c>
      <c r="E43" s="51">
        <v>2232</v>
      </c>
      <c r="F43" s="109">
        <f>Table2[[#This Row],[Tuition &amp; fees]]+Table2[[#This Row],[R&amp;B on campus]]</f>
        <v>12032</v>
      </c>
      <c r="G43" s="47">
        <v>7634</v>
      </c>
      <c r="H43" s="48">
        <v>11118</v>
      </c>
      <c r="I43" s="79">
        <v>3465</v>
      </c>
      <c r="J43" s="43">
        <f>SUM(Table2[[#This Row],[Tuition &amp; fees]]+Table2[[#This Row],[Books &amp; supplies]]+Table2[[#This Row],[Transportation]]+Table2[[#This Row],[Personal expenses]]+Table2[[#This Row],[R&amp;B on campus]])</f>
        <v>16436</v>
      </c>
      <c r="K43" s="100">
        <f>Table2[[#This Row],[Tuition &amp; fees]]+Table2[[#This Row],[Books &amp; supplies]]+Table2[[#This Row],[Transportation]]+Table2[[#This Row],[Personal expenses]]+Table2[[#This Row],[ R&amp;B off campus (indep)]]</f>
        <v>19920</v>
      </c>
      <c r="L43" s="121">
        <f>Table2[[#This Row],[Tuition &amp; fees]]+Table2[[#This Row],[Books &amp; supplies]]+Table2[[#This Row],[Transportation]]+Table2[[#This Row],[Personal expenses]]+Table2[[#This Row],[ R&amp;B w/family]]</f>
        <v>12267</v>
      </c>
      <c r="M43" s="85">
        <f t="shared" si="1"/>
        <v>4169</v>
      </c>
      <c r="N43" s="128" t="s">
        <v>93</v>
      </c>
    </row>
    <row r="44" spans="1:14" ht="15.75" thickBot="1" x14ac:dyDescent="0.3">
      <c r="A44" s="92" t="s">
        <v>95</v>
      </c>
      <c r="B44" s="63">
        <v>4941</v>
      </c>
      <c r="C44" s="98">
        <v>702</v>
      </c>
      <c r="D44" s="98">
        <v>2130</v>
      </c>
      <c r="E44" s="99">
        <v>1800</v>
      </c>
      <c r="F44" s="116">
        <f>Table2[[#This Row],[Tuition &amp; fees]]+Table2[[#This Row],[R&amp;B on campus]]</f>
        <v>4941</v>
      </c>
      <c r="G44" s="104">
        <v>0</v>
      </c>
      <c r="H44" s="105">
        <v>16512</v>
      </c>
      <c r="I44" s="106">
        <v>7944</v>
      </c>
      <c r="J44" s="104">
        <f>SUM(Table2[[#This Row],[Tuition &amp; fees]]+Table2[[#This Row],[Books &amp; supplies]]+Table2[[#This Row],[Transportation]]+Table2[[#This Row],[Personal expenses]]+Table2[[#This Row],[R&amp;B on campus]])</f>
        <v>9573</v>
      </c>
      <c r="K44" s="124">
        <f>Table2[[#This Row],[Tuition &amp; fees]]+Table2[[#This Row],[Books &amp; supplies]]+Table2[[#This Row],[Transportation]]+Table2[[#This Row],[Personal expenses]]+Table2[[#This Row],[ R&amp;B off campus (indep)]]</f>
        <v>26085</v>
      </c>
      <c r="L44" s="106">
        <f>Table2[[#This Row],[Tuition &amp; fees]]+Table2[[#This Row],[Books &amp; supplies]]+Table2[[#This Row],[Transportation]]+Table2[[#This Row],[Personal expenses]]+Table2[[#This Row],[ R&amp;B w/family]]</f>
        <v>17517</v>
      </c>
      <c r="M44" s="88">
        <f t="shared" si="1"/>
        <v>-7944</v>
      </c>
      <c r="N44" s="129" t="s">
        <v>96</v>
      </c>
    </row>
    <row r="46" spans="1:14" x14ac:dyDescent="0.25">
      <c r="A46" s="64" t="s">
        <v>0</v>
      </c>
      <c r="B46" s="1"/>
      <c r="D46" s="25"/>
      <c r="E46" s="25"/>
      <c r="J46" s="37"/>
    </row>
    <row r="47" spans="1:14" x14ac:dyDescent="0.25">
      <c r="A47" t="s">
        <v>94</v>
      </c>
    </row>
  </sheetData>
  <mergeCells count="2">
    <mergeCell ref="G3:I3"/>
    <mergeCell ref="J3:L3"/>
  </mergeCells>
  <hyperlinks>
    <hyperlink ref="N14" r:id="rId1"/>
    <hyperlink ref="N25" r:id="rId2"/>
    <hyperlink ref="N34" r:id="rId3"/>
    <hyperlink ref="N41" r:id="rId4"/>
    <hyperlink ref="N23" r:id="rId5"/>
    <hyperlink ref="N19" r:id="rId6"/>
    <hyperlink ref="N27" r:id="rId7"/>
    <hyperlink ref="N20" r:id="rId8"/>
    <hyperlink ref="N30" r:id="rId9"/>
    <hyperlink ref="N42" r:id="rId10"/>
    <hyperlink ref="N21" r:id="rId11"/>
    <hyperlink ref="N22" r:id="rId12"/>
    <hyperlink ref="N18" r:id="rId13"/>
    <hyperlink ref="N28" r:id="rId14"/>
    <hyperlink ref="N39" r:id="rId15"/>
    <hyperlink ref="N17" r:id="rId16"/>
    <hyperlink ref="N43" r:id="rId17"/>
    <hyperlink ref="N13" r:id="rId18" location="section-2" display="https://www.ewu.edu/apply/financial-aid-scholarships-office/applying-for-financial-aid/ - section-2"/>
    <hyperlink ref="N31" r:id="rId19"/>
    <hyperlink ref="N33" r:id="rId20"/>
    <hyperlink ref="N32" r:id="rId21"/>
    <hyperlink ref="N37" r:id="rId22"/>
    <hyperlink ref="N36" r:id="rId23"/>
    <hyperlink ref="N35" r:id="rId24"/>
    <hyperlink ref="N38" r:id="rId25"/>
    <hyperlink ref="N16" r:id="rId26"/>
    <hyperlink ref="N7" r:id="rId27"/>
    <hyperlink ref="N9" r:id="rId28"/>
    <hyperlink ref="N10" r:id="rId29"/>
    <hyperlink ref="N15" r:id="rId30"/>
    <hyperlink ref="N29" r:id="rId31"/>
    <hyperlink ref="N5" r:id="rId32" location="t_561"/>
    <hyperlink ref="N8" r:id="rId33"/>
    <hyperlink ref="N6" r:id="rId34"/>
    <hyperlink ref="N40" r:id="rId35"/>
    <hyperlink ref="N24" r:id="rId36" display="https://spu.edu/student-financial-services/costs"/>
    <hyperlink ref="N11" r:id="rId37"/>
    <hyperlink ref="N12" r:id="rId38"/>
    <hyperlink ref="N26" r:id="rId39"/>
    <hyperlink ref="N44" r:id="rId40" display="https://pencol.edu/financial/cost-attendance"/>
  </hyperlinks>
  <pageMargins left="0.7" right="0.7" top="0.75" bottom="0.75" header="0.3" footer="0.3"/>
  <pageSetup orientation="landscape" horizontalDpi="1200" verticalDpi="1200" r:id="rId41"/>
  <legacyDrawing r:id="rId42"/>
  <tableParts count="1">
    <tablePart r:id="rId4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E3D3C9080884BB33D7AB9A0F41285" ma:contentTypeVersion="15" ma:contentTypeDescription="Create a new document." ma:contentTypeScope="" ma:versionID="7c1e343674cc68da5d458a97ce481d2b">
  <xsd:schema xmlns:xsd="http://www.w3.org/2001/XMLSchema" xmlns:xs="http://www.w3.org/2001/XMLSchema" xmlns:p="http://schemas.microsoft.com/office/2006/metadata/properties" xmlns:ns1="http://schemas.microsoft.com/sharepoint/v3" xmlns:ns3="c3a8ec38-83b0-4d1c-965d-c653a8286179" xmlns:ns4="92c55464-99e6-43a5-a871-7edca50e281b" targetNamespace="http://schemas.microsoft.com/office/2006/metadata/properties" ma:root="true" ma:fieldsID="94993b11c8fa3b012b088b3d34982280" ns1:_="" ns3:_="" ns4:_="">
    <xsd:import namespace="http://schemas.microsoft.com/sharepoint/v3"/>
    <xsd:import namespace="c3a8ec38-83b0-4d1c-965d-c653a8286179"/>
    <xsd:import namespace="92c55464-99e6-43a5-a871-7edca50e28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8ec38-83b0-4d1c-965d-c653a8286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5464-99e6-43a5-a871-7edca50e28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177E56-1C0A-4EA0-904F-4A360D1BE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9E1984-FB11-4FF4-A371-80189E82C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a8ec38-83b0-4d1c-965d-c653a8286179"/>
    <ds:schemaRef ds:uri="92c55464-99e6-43a5-a871-7edca50e2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6469A-925D-42A8-80A7-1DF12F793242}">
  <ds:schemaRefs>
    <ds:schemaRef ds:uri="http://schemas.microsoft.com/office/2006/documentManagement/types"/>
    <ds:schemaRef ds:uri="c3a8ec38-83b0-4d1c-965d-c653a828617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3"/>
    <ds:schemaRef ds:uri="92c55464-99e6-43a5-a871-7edca50e281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Rebecchi</dc:creator>
  <cp:keywords/>
  <dc:description/>
  <cp:lastModifiedBy>Maria Rebecchi</cp:lastModifiedBy>
  <cp:revision/>
  <dcterms:created xsi:type="dcterms:W3CDTF">2019-08-26T22:15:36Z</dcterms:created>
  <dcterms:modified xsi:type="dcterms:W3CDTF">2022-09-23T01:38:50Z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0x010100A96E3D3C9080884BB33D7AB9A0F41285</vt:lpwstr>
  </property>
</Properties>
</file>